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775" windowHeight="8850" activeTab="0"/>
  </bookViews>
  <sheets>
    <sheet name="Ramend bestek sanering" sheetId="1" r:id="rId1"/>
  </sheets>
  <definedNames>
    <definedName name="_xlnm.Print_Area" localSheetId="0">'Ramend bestek sanering'!$A$1:$K$132</definedName>
  </definedNames>
  <calcPr fullCalcOnLoad="1"/>
</workbook>
</file>

<file path=xl/comments1.xml><?xml version="1.0" encoding="utf-8"?>
<comments xmlns="http://schemas.openxmlformats.org/spreadsheetml/2006/main">
  <authors>
    <author>Debbie</author>
    <author>Koen</author>
    <author>Koen Verheye</author>
  </authors>
  <commentList>
    <comment ref="G74" authorId="0">
      <text>
        <r>
          <rPr>
            <sz val="8"/>
            <rFont val="Tahoma"/>
            <family val="2"/>
          </rPr>
          <t xml:space="preserve">Vul het forfaitaire bedrag hier in.
</t>
        </r>
      </text>
    </comment>
    <comment ref="J98" authorId="0">
      <text>
        <r>
          <rPr>
            <sz val="8"/>
            <rFont val="Tahoma"/>
            <family val="2"/>
          </rPr>
          <t>BTW : 
6% op werk door aannemer
0% op eigen werk
21% op materialen in eigen werk (bedrag te schatten)</t>
        </r>
        <r>
          <rPr>
            <sz val="8"/>
            <rFont val="Tahoma"/>
            <family val="2"/>
          </rPr>
          <t xml:space="preserve">
</t>
        </r>
      </text>
    </comment>
    <comment ref="E100" authorId="1">
      <text>
        <r>
          <rPr>
            <sz val="8"/>
            <rFont val="Tahoma"/>
            <family val="2"/>
          </rPr>
          <t>bedragen bij de sterretjes- 45%</t>
        </r>
      </text>
    </comment>
    <comment ref="G7" authorId="2">
      <text>
        <r>
          <rPr>
            <sz val="8"/>
            <rFont val="Tahoma"/>
            <family val="2"/>
          </rPr>
          <t>Geef de hoeveelheid in, het totaal wordt dan automatisch berekend.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<sst xmlns="http://schemas.openxmlformats.org/spreadsheetml/2006/main" count="229" uniqueCount="132">
  <si>
    <t>RAMEND BESTEK VOOR HET VERBOUWEN EN/OF SANEREN VAN EEN WONING</t>
  </si>
  <si>
    <t>TOTAAL</t>
  </si>
  <si>
    <t>manueel</t>
  </si>
  <si>
    <t>OPGAAND METSELWERK:</t>
  </si>
  <si>
    <t>m2</t>
  </si>
  <si>
    <t>VOEGWERKEN:</t>
  </si>
  <si>
    <t>DAKWERKEN</t>
  </si>
  <si>
    <t>DAKBEDEKKING (incl. belatting)</t>
  </si>
  <si>
    <t>ISOLATIEWERKEN:</t>
  </si>
  <si>
    <t>stuk(s)</t>
  </si>
  <si>
    <t>ZINKWERKEN</t>
  </si>
  <si>
    <t>RIOLERINGSWERKEN</t>
  </si>
  <si>
    <t>BEVLOERING + FAIENCE</t>
  </si>
  <si>
    <t>BUITENSCHRIJNWERK</t>
  </si>
  <si>
    <t>BINNENSCHRIJNWERK</t>
  </si>
  <si>
    <t>trede</t>
  </si>
  <si>
    <t>(oppervlakte van het gebouw waarin de</t>
  </si>
  <si>
    <t>SANITAIRE INSTALLATIE</t>
  </si>
  <si>
    <t>toestellen</t>
  </si>
  <si>
    <t>niet inbegrepen)</t>
  </si>
  <si>
    <t>Totaal</t>
  </si>
  <si>
    <t>BTW 6 % op</t>
  </si>
  <si>
    <t>ALGEMEEN TOTAAL</t>
  </si>
  <si>
    <t>HOEVEELHEID</t>
  </si>
  <si>
    <t>1.</t>
  </si>
  <si>
    <t>machinaal</t>
  </si>
  <si>
    <t>-</t>
  </si>
  <si>
    <t>2.</t>
  </si>
  <si>
    <t>FUNDERINGSWERKEN</t>
  </si>
  <si>
    <t>3.</t>
  </si>
  <si>
    <t>in gevelsteen</t>
  </si>
  <si>
    <t>in snelbouwblokken</t>
  </si>
  <si>
    <t>4.</t>
  </si>
  <si>
    <t>voegen</t>
  </si>
  <si>
    <t>uitslijpen + hervoegen</t>
  </si>
  <si>
    <t>5.</t>
  </si>
  <si>
    <t>6.</t>
  </si>
  <si>
    <t>7.</t>
  </si>
  <si>
    <t>8.</t>
  </si>
  <si>
    <t>plat dak + isolatie + afwatering</t>
  </si>
  <si>
    <t>9.</t>
  </si>
  <si>
    <t>asfalt- of bitumeprodukten</t>
  </si>
  <si>
    <t>onderdak</t>
  </si>
  <si>
    <t>10.</t>
  </si>
  <si>
    <t>dakisolatie 120 mm</t>
  </si>
  <si>
    <t>dakisolatie plat dak (vb. Polystyreen 6mm)</t>
  </si>
  <si>
    <t>11.</t>
  </si>
  <si>
    <t>DAKVENSTERS</t>
  </si>
  <si>
    <t>12.</t>
  </si>
  <si>
    <t>KROONLIJSTEN OF OVERSTEKEN</t>
  </si>
  <si>
    <t>13.</t>
  </si>
  <si>
    <t>dakgoot (halvemaan)</t>
  </si>
  <si>
    <t>sterfput in PVC</t>
  </si>
  <si>
    <t>muren (openingen niet afgetrokken)</t>
  </si>
  <si>
    <t>plafonds</t>
  </si>
  <si>
    <t>sierbepleistering op gevel</t>
  </si>
  <si>
    <t>chape</t>
  </si>
  <si>
    <t>vloeren</t>
  </si>
  <si>
    <t>muurtegels</t>
  </si>
  <si>
    <t>ramen (incl. glas)</t>
  </si>
  <si>
    <t>buitendeuren</t>
  </si>
  <si>
    <t>rolluiken</t>
  </si>
  <si>
    <t>omkadering ramen en buitendeuren</t>
  </si>
  <si>
    <t>14.</t>
  </si>
  <si>
    <t>15.</t>
  </si>
  <si>
    <t>16.</t>
  </si>
  <si>
    <t>17.</t>
  </si>
  <si>
    <t>18.</t>
  </si>
  <si>
    <t>19.</t>
  </si>
  <si>
    <t>20.</t>
  </si>
  <si>
    <t>21.</t>
  </si>
  <si>
    <t>wc</t>
  </si>
  <si>
    <t>lavabo</t>
  </si>
  <si>
    <t>douche</t>
  </si>
  <si>
    <t>CENTRALE VERWARMING</t>
  </si>
  <si>
    <t>KEUKENINSTALLATIE</t>
  </si>
  <si>
    <t>VOCHTBESTRIJDING MUREN</t>
  </si>
  <si>
    <t xml:space="preserve"> ANDERE :</t>
  </si>
  <si>
    <t>22.</t>
  </si>
  <si>
    <t>23.</t>
  </si>
  <si>
    <t>24.</t>
  </si>
  <si>
    <t>25.</t>
  </si>
  <si>
    <t>lm</t>
  </si>
  <si>
    <t>m³</t>
  </si>
  <si>
    <t>m²</t>
  </si>
  <si>
    <t>regenpijpen (ø 10mm)</t>
  </si>
  <si>
    <t>buizen in PVC (ø 110 á 200 mm)</t>
  </si>
  <si>
    <t>onderzoekskamer PVC (ø 400 mm)</t>
  </si>
  <si>
    <t>forf.</t>
  </si>
  <si>
    <t xml:space="preserve">GRONDWERKEN: </t>
  </si>
  <si>
    <t>EENHEIDS-PRIJS (maximum)</t>
  </si>
  <si>
    <t>daktimmerwerk + isolatie +afwatering</t>
  </si>
  <si>
    <t>ELEKTRISCHE INSTALLATIE</t>
  </si>
  <si>
    <t>elektrische installatie wordt vernieuwd)</t>
  </si>
  <si>
    <t>=</t>
  </si>
  <si>
    <t>Eigen werk (*)</t>
  </si>
  <si>
    <t>ARTIKEL                                                                   (omschrijving)</t>
  </si>
  <si>
    <t>Gedaan te WESTERLO</t>
  </si>
  <si>
    <t>(405 EURO per te plaatsen toestel, toestellen</t>
  </si>
  <si>
    <t>EUR</t>
  </si>
  <si>
    <t xml:space="preserve">Naam: </t>
  </si>
  <si>
    <t xml:space="preserve">Nieuw adres: </t>
  </si>
  <si>
    <t>WELFSELS</t>
  </si>
  <si>
    <t>DREMPELS (20x5)</t>
  </si>
  <si>
    <t>dakpan beton</t>
  </si>
  <si>
    <t>dakpan gebakken klei</t>
  </si>
  <si>
    <t>kunstleien (30/60)</t>
  </si>
  <si>
    <t>GEVELREINIGING (vb. zandstralen)</t>
  </si>
  <si>
    <t>gipsplaten op metaalstructuur</t>
  </si>
  <si>
    <t>binnendeuren (incl. omlijsting)</t>
  </si>
  <si>
    <t>ligbad</t>
  </si>
  <si>
    <t>BTW 21 % op eigen werk</t>
  </si>
  <si>
    <t xml:space="preserve">Voor akkoord, datum: </t>
  </si>
  <si>
    <t>Handtekening(en):</t>
  </si>
  <si>
    <t>Omschrijving van de werken</t>
  </si>
  <si>
    <t>(hier dienen de werken bondig omschreven te worden)</t>
  </si>
  <si>
    <t>Schets</t>
  </si>
  <si>
    <t>Grondplan + afmetingen</t>
  </si>
  <si>
    <t>DAKKOEPELS (100x100)</t>
  </si>
  <si>
    <t>linoleum, vinyl of laminaat</t>
  </si>
  <si>
    <t>TRAPPEN (1 trede per 20 cm hoogteverschil)</t>
  </si>
  <si>
    <t>VLAAMSE MAATSCHAPPIJ VOOR SOCIAAL WONEN</t>
  </si>
  <si>
    <t>STEUNBALKEN (stalen liggers/betonbalken)</t>
  </si>
  <si>
    <r>
      <t xml:space="preserve">forfaitair (max. </t>
    </r>
    <r>
      <rPr>
        <b/>
        <sz val="10"/>
        <rFont val="Arial"/>
        <family val="2"/>
      </rPr>
      <t>7.500,00 EURO</t>
    </r>
    <r>
      <rPr>
        <sz val="10"/>
        <rFont val="Arial"/>
        <family val="2"/>
      </rPr>
      <t>)</t>
    </r>
  </si>
  <si>
    <r>
      <t xml:space="preserve">forfaitair (max. </t>
    </r>
    <r>
      <rPr>
        <b/>
        <sz val="10"/>
        <rFont val="Arial"/>
        <family val="2"/>
      </rPr>
      <t>3.000,00 EURO</t>
    </r>
    <r>
      <rPr>
        <sz val="10"/>
        <rFont val="Arial"/>
        <family val="2"/>
      </rPr>
      <t>)</t>
    </r>
  </si>
  <si>
    <t>Werken aanduiden die door de kredietnemer zelf worden uitgevoerd. De voorziene eenheidsprijs moet in geval van zelf uitvoeren van de werken met 45% verminderd worden.</t>
  </si>
  <si>
    <t>ventilatie systeem A</t>
  </si>
  <si>
    <t>ventilatie systeem D</t>
  </si>
  <si>
    <t>ventilatie systeem C+</t>
  </si>
  <si>
    <t>na isolatie spouw</t>
  </si>
  <si>
    <t>PLEISTERWERKEN / GYPROC</t>
  </si>
  <si>
    <t>gyprocwand dubbelzijdig</t>
  </si>
</sst>
</file>

<file path=xl/styles.xml><?xml version="1.0" encoding="utf-8"?>
<styleSheet xmlns="http://schemas.openxmlformats.org/spreadsheetml/2006/main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#,##0\ &quot; BEF&quot;"/>
    <numFmt numFmtId="173" formatCode="#,##0\ &quot; EUR&quot;"/>
    <numFmt numFmtId="174" formatCode="#,##0.00\ [$€-1]"/>
    <numFmt numFmtId="175" formatCode="_-* #,##0\ &quot; EUR&quot;_-;\-* #,##0\ &quot; EUR&quot;_-;_-* &quot;-&quot;\ &quot; EUR&quot;_-;_-@_-"/>
    <numFmt numFmtId="176" formatCode="#,##0\ [$€-1]"/>
  </numFmts>
  <fonts count="50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u val="single"/>
      <sz val="10"/>
      <name val="Helv"/>
      <family val="0"/>
    </font>
    <font>
      <sz val="8"/>
      <name val="Tahoma"/>
      <family val="2"/>
    </font>
    <font>
      <b/>
      <i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Helv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9" fillId="0" borderId="0" xfId="0" applyNumberFormat="1" applyFont="1" applyFill="1" applyAlignment="1">
      <alignment horizontal="left"/>
    </xf>
    <xf numFmtId="0" fontId="7" fillId="0" borderId="0" xfId="0" applyFont="1" applyFill="1" applyAlignment="1" applyProtection="1">
      <alignment horizontal="center"/>
      <protection locked="0"/>
    </xf>
    <xf numFmtId="0" fontId="7" fillId="0" borderId="10" xfId="0" applyFont="1" applyFill="1" applyBorder="1" applyAlignment="1">
      <alignment/>
    </xf>
    <xf numFmtId="0" fontId="9" fillId="0" borderId="11" xfId="0" applyNumberFormat="1" applyFont="1" applyFill="1" applyBorder="1" applyAlignment="1">
      <alignment horizontal="center" wrapText="1"/>
    </xf>
    <xf numFmtId="0" fontId="9" fillId="0" borderId="12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wrapText="1"/>
    </xf>
    <xf numFmtId="9" fontId="7" fillId="0" borderId="0" xfId="0" applyNumberFormat="1" applyFont="1" applyFill="1" applyAlignment="1" applyProtection="1">
      <alignment/>
      <protection locked="0"/>
    </xf>
    <xf numFmtId="0" fontId="7" fillId="0" borderId="0" xfId="0" applyFont="1" applyFill="1" applyBorder="1" applyAlignment="1">
      <alignment/>
    </xf>
    <xf numFmtId="4" fontId="7" fillId="0" borderId="13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3" fontId="9" fillId="0" borderId="13" xfId="0" applyNumberFormat="1" applyFont="1" applyFill="1" applyBorder="1" applyAlignment="1">
      <alignment horizontal="right"/>
    </xf>
    <xf numFmtId="3" fontId="7" fillId="0" borderId="14" xfId="0" applyNumberFormat="1" applyFont="1" applyFill="1" applyBorder="1" applyAlignment="1">
      <alignment horizontal="right"/>
    </xf>
    <xf numFmtId="0" fontId="7" fillId="0" borderId="15" xfId="0" applyFont="1" applyFill="1" applyBorder="1" applyAlignment="1">
      <alignment/>
    </xf>
    <xf numFmtId="0" fontId="7" fillId="0" borderId="0" xfId="0" applyFont="1" applyFill="1" applyAlignment="1" applyProtection="1">
      <alignment/>
      <protection locked="0"/>
    </xf>
    <xf numFmtId="0" fontId="7" fillId="0" borderId="0" xfId="0" applyNumberFormat="1" applyFont="1" applyFill="1" applyAlignment="1" applyProtection="1">
      <alignment horizontal="left"/>
      <protection locked="0"/>
    </xf>
    <xf numFmtId="4" fontId="7" fillId="0" borderId="13" xfId="0" applyNumberFormat="1" applyFont="1" applyFill="1" applyBorder="1" applyAlignment="1" applyProtection="1">
      <alignment horizontal="right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3" fontId="9" fillId="0" borderId="13" xfId="0" applyNumberFormat="1" applyFont="1" applyFill="1" applyBorder="1" applyAlignment="1" applyProtection="1">
      <alignment horizontal="right"/>
      <protection locked="0"/>
    </xf>
    <xf numFmtId="3" fontId="9" fillId="0" borderId="14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NumberFormat="1" applyFont="1" applyFill="1" applyAlignment="1" applyProtection="1" quotePrefix="1">
      <alignment horizontal="left"/>
      <protection locked="0"/>
    </xf>
    <xf numFmtId="176" fontId="7" fillId="0" borderId="13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10" fillId="0" borderId="0" xfId="0" applyFont="1" applyFill="1" applyAlignment="1">
      <alignment/>
    </xf>
    <xf numFmtId="0" fontId="7" fillId="0" borderId="0" xfId="0" applyFont="1" applyFill="1" applyBorder="1" applyAlignment="1" applyProtection="1">
      <alignment horizontal="left"/>
      <protection locked="0"/>
    </xf>
    <xf numFmtId="3" fontId="7" fillId="0" borderId="13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Alignment="1" applyProtection="1" quotePrefix="1">
      <alignment/>
      <protection locked="0"/>
    </xf>
    <xf numFmtId="0" fontId="7" fillId="0" borderId="13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>
      <alignment/>
    </xf>
    <xf numFmtId="0" fontId="7" fillId="0" borderId="16" xfId="0" applyFont="1" applyFill="1" applyBorder="1" applyAlignment="1" applyProtection="1">
      <alignment/>
      <protection locked="0"/>
    </xf>
    <xf numFmtId="0" fontId="7" fillId="0" borderId="17" xfId="0" applyFont="1" applyFill="1" applyBorder="1" applyAlignment="1" applyProtection="1" quotePrefix="1">
      <alignment/>
      <protection locked="0"/>
    </xf>
    <xf numFmtId="0" fontId="7" fillId="0" borderId="17" xfId="0" applyNumberFormat="1" applyFont="1" applyFill="1" applyBorder="1" applyAlignment="1" applyProtection="1">
      <alignment horizontal="left"/>
      <protection locked="0"/>
    </xf>
    <xf numFmtId="0" fontId="7" fillId="0" borderId="17" xfId="0" applyFont="1" applyFill="1" applyBorder="1" applyAlignment="1" applyProtection="1">
      <alignment/>
      <protection locked="0"/>
    </xf>
    <xf numFmtId="4" fontId="7" fillId="0" borderId="16" xfId="0" applyNumberFormat="1" applyFont="1" applyFill="1" applyBorder="1" applyAlignment="1" applyProtection="1">
      <alignment horizontal="right"/>
      <protection locked="0"/>
    </xf>
    <xf numFmtId="176" fontId="7" fillId="0" borderId="16" xfId="0" applyNumberFormat="1" applyFont="1" applyFill="1" applyBorder="1" applyAlignment="1" applyProtection="1">
      <alignment horizontal="right"/>
      <protection locked="0"/>
    </xf>
    <xf numFmtId="3" fontId="7" fillId="0" borderId="18" xfId="0" applyNumberFormat="1" applyFont="1" applyFill="1" applyBorder="1" applyAlignment="1">
      <alignment horizontal="right"/>
    </xf>
    <xf numFmtId="0" fontId="7" fillId="0" borderId="18" xfId="0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/>
      <protection locked="0"/>
    </xf>
    <xf numFmtId="0" fontId="7" fillId="0" borderId="14" xfId="0" applyFont="1" applyFill="1" applyBorder="1" applyAlignment="1">
      <alignment/>
    </xf>
    <xf numFmtId="0" fontId="7" fillId="0" borderId="0" xfId="0" applyNumberFormat="1" applyFont="1" applyFill="1" applyAlignment="1" applyProtection="1">
      <alignment/>
      <protection locked="0"/>
    </xf>
    <xf numFmtId="0" fontId="7" fillId="0" borderId="17" xfId="0" applyFont="1" applyFill="1" applyBorder="1" applyAlignment="1" applyProtection="1">
      <alignment horizontal="left"/>
      <protection locked="0"/>
    </xf>
    <xf numFmtId="3" fontId="7" fillId="0" borderId="16" xfId="0" applyNumberFormat="1" applyFont="1" applyFill="1" applyBorder="1" applyAlignment="1" applyProtection="1">
      <alignment horizontal="right"/>
      <protection locked="0"/>
    </xf>
    <xf numFmtId="0" fontId="7" fillId="0" borderId="18" xfId="0" applyFont="1" applyFill="1" applyBorder="1" applyAlignment="1">
      <alignment/>
    </xf>
    <xf numFmtId="0" fontId="7" fillId="0" borderId="0" xfId="0" applyNumberFormat="1" applyFont="1" applyFill="1" applyAlignment="1">
      <alignment horizontal="left"/>
    </xf>
    <xf numFmtId="4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174" fontId="7" fillId="0" borderId="1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172" fontId="7" fillId="0" borderId="0" xfId="0" applyNumberFormat="1" applyFont="1" applyFill="1" applyBorder="1" applyAlignment="1">
      <alignment horizontal="right"/>
    </xf>
    <xf numFmtId="172" fontId="7" fillId="0" borderId="10" xfId="0" applyNumberFormat="1" applyFont="1" applyFill="1" applyBorder="1" applyAlignment="1">
      <alignment horizontal="left"/>
    </xf>
    <xf numFmtId="175" fontId="7" fillId="0" borderId="0" xfId="0" applyNumberFormat="1" applyFont="1" applyFill="1" applyAlignment="1">
      <alignment/>
    </xf>
    <xf numFmtId="4" fontId="7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right"/>
    </xf>
    <xf numFmtId="0" fontId="9" fillId="0" borderId="16" xfId="0" applyNumberFormat="1" applyFont="1" applyFill="1" applyBorder="1" applyAlignment="1">
      <alignment horizontal="left"/>
    </xf>
    <xf numFmtId="0" fontId="7" fillId="0" borderId="17" xfId="0" applyFont="1" applyFill="1" applyBorder="1" applyAlignment="1">
      <alignment/>
    </xf>
    <xf numFmtId="4" fontId="7" fillId="0" borderId="17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left"/>
    </xf>
    <xf numFmtId="3" fontId="7" fillId="0" borderId="17" xfId="0" applyNumberFormat="1" applyFont="1" applyFill="1" applyBorder="1" applyAlignment="1">
      <alignment horizontal="right"/>
    </xf>
    <xf numFmtId="3" fontId="9" fillId="0" borderId="17" xfId="0" applyNumberFormat="1" applyFont="1" applyFill="1" applyBorder="1" applyAlignment="1">
      <alignment horizontal="right"/>
    </xf>
    <xf numFmtId="3" fontId="9" fillId="0" borderId="19" xfId="0" applyNumberFormat="1" applyFont="1" applyFill="1" applyBorder="1" applyAlignment="1">
      <alignment horizontal="left"/>
    </xf>
    <xf numFmtId="0" fontId="9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quotePrefix="1">
      <alignment/>
    </xf>
    <xf numFmtId="0" fontId="7" fillId="0" borderId="20" xfId="0" applyFont="1" applyFill="1" applyBorder="1" applyAlignment="1" applyProtection="1">
      <alignment/>
      <protection locked="0"/>
    </xf>
    <xf numFmtId="0" fontId="7" fillId="0" borderId="21" xfId="0" applyNumberFormat="1" applyFont="1" applyFill="1" applyBorder="1" applyAlignment="1" applyProtection="1">
      <alignment horizontal="left"/>
      <protection locked="0"/>
    </xf>
    <xf numFmtId="0" fontId="7" fillId="0" borderId="21" xfId="0" applyFont="1" applyFill="1" applyBorder="1" applyAlignment="1" applyProtection="1">
      <alignment/>
      <protection locked="0"/>
    </xf>
    <xf numFmtId="4" fontId="7" fillId="0" borderId="20" xfId="0" applyNumberFormat="1" applyFont="1" applyFill="1" applyBorder="1" applyAlignment="1" applyProtection="1">
      <alignment horizontal="right"/>
      <protection locked="0"/>
    </xf>
    <xf numFmtId="0" fontId="7" fillId="0" borderId="21" xfId="0" applyFont="1" applyFill="1" applyBorder="1" applyAlignment="1" applyProtection="1">
      <alignment horizontal="left"/>
      <protection locked="0"/>
    </xf>
    <xf numFmtId="176" fontId="7" fillId="0" borderId="20" xfId="0" applyNumberFormat="1" applyFont="1" applyFill="1" applyBorder="1" applyAlignment="1" applyProtection="1">
      <alignment horizontal="right"/>
      <protection locked="0"/>
    </xf>
    <xf numFmtId="3" fontId="7" fillId="0" borderId="15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 horizontal="center"/>
    </xf>
    <xf numFmtId="0" fontId="7" fillId="0" borderId="13" xfId="0" applyNumberFormat="1" applyFont="1" applyFill="1" applyBorder="1" applyAlignment="1" applyProtection="1">
      <alignment vertical="center" wrapText="1"/>
      <protection locked="0"/>
    </xf>
    <xf numFmtId="0" fontId="9" fillId="0" borderId="0" xfId="0" applyNumberFormat="1" applyFont="1" applyFill="1" applyAlignment="1">
      <alignment horizontal="left"/>
    </xf>
    <xf numFmtId="14" fontId="7" fillId="0" borderId="0" xfId="0" applyNumberFormat="1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9" fillId="0" borderId="11" xfId="0" applyNumberFormat="1" applyFont="1" applyFill="1" applyBorder="1" applyAlignment="1">
      <alignment horizontal="center"/>
    </xf>
    <xf numFmtId="0" fontId="9" fillId="0" borderId="22" xfId="0" applyNumberFormat="1" applyFont="1" applyFill="1" applyBorder="1" applyAlignment="1">
      <alignment horizontal="center"/>
    </xf>
    <xf numFmtId="0" fontId="9" fillId="0" borderId="23" xfId="0" applyNumberFormat="1" applyFont="1" applyFill="1" applyBorder="1" applyAlignment="1">
      <alignment horizontal="center" wrapText="1"/>
    </xf>
    <xf numFmtId="0" fontId="9" fillId="0" borderId="22" xfId="0" applyNumberFormat="1" applyFont="1" applyFill="1" applyBorder="1" applyAlignment="1">
      <alignment horizontal="center" wrapText="1"/>
    </xf>
    <xf numFmtId="3" fontId="7" fillId="0" borderId="0" xfId="0" applyNumberFormat="1" applyFont="1" applyFill="1" applyBorder="1" applyAlignment="1">
      <alignment horizontal="right" vertical="center"/>
    </xf>
    <xf numFmtId="173" fontId="7" fillId="0" borderId="10" xfId="0" applyNumberFormat="1" applyFont="1" applyFill="1" applyBorder="1" applyAlignment="1">
      <alignment horizontal="left" vertical="center"/>
    </xf>
    <xf numFmtId="175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180975</xdr:colOff>
      <xdr:row>97</xdr:row>
      <xdr:rowOff>9525</xdr:rowOff>
    </xdr:from>
    <xdr:to>
      <xdr:col>8</xdr:col>
      <xdr:colOff>285750</xdr:colOff>
      <xdr:row>99</xdr:row>
      <xdr:rowOff>0</xdr:rowOff>
    </xdr:to>
    <xdr:sp>
      <xdr:nvSpPr>
        <xdr:cNvPr id="1" name="AutoShape 2"/>
        <xdr:cNvSpPr>
          <a:spLocks/>
        </xdr:cNvSpPr>
      </xdr:nvSpPr>
      <xdr:spPr>
        <a:xfrm>
          <a:off x="4295775" y="16249650"/>
          <a:ext cx="104775" cy="314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view="pageLayout" workbookViewId="0" topLeftCell="B1">
      <selection activeCell="P18" sqref="P18"/>
    </sheetView>
  </sheetViews>
  <sheetFormatPr defaultColWidth="10.28125" defaultRowHeight="12.75"/>
  <cols>
    <col min="1" max="1" width="1.1484375" style="1" customWidth="1"/>
    <col min="2" max="2" width="3.8515625" style="1" customWidth="1"/>
    <col min="3" max="3" width="2.7109375" style="1" customWidth="1"/>
    <col min="4" max="4" width="11.00390625" style="1" customWidth="1"/>
    <col min="5" max="5" width="19.00390625" style="1" customWidth="1"/>
    <col min="6" max="6" width="5.57421875" style="1" customWidth="1"/>
    <col min="7" max="7" width="11.8515625" style="1" customWidth="1"/>
    <col min="8" max="8" width="6.57421875" style="1" customWidth="1"/>
    <col min="9" max="9" width="10.8515625" style="1" customWidth="1"/>
    <col min="10" max="10" width="13.00390625" style="1" bestFit="1" customWidth="1"/>
    <col min="11" max="11" width="7.7109375" style="1" customWidth="1"/>
    <col min="12" max="12" width="11.57421875" style="1" hidden="1" customWidth="1"/>
    <col min="13" max="13" width="6.7109375" style="1" hidden="1" customWidth="1"/>
    <col min="14" max="42" width="6.7109375" style="1" customWidth="1"/>
    <col min="43" max="16384" width="10.28125" style="1" customWidth="1"/>
  </cols>
  <sheetData>
    <row r="1" spans="2:11" ht="20.25">
      <c r="B1" s="79" t="s">
        <v>121</v>
      </c>
      <c r="C1" s="80"/>
      <c r="D1" s="80"/>
      <c r="E1" s="80"/>
      <c r="F1" s="80"/>
      <c r="G1" s="80"/>
      <c r="H1" s="80"/>
      <c r="I1" s="80"/>
      <c r="J1" s="80"/>
      <c r="K1" s="80"/>
    </row>
    <row r="2" spans="2:11" ht="19.5" customHeight="1">
      <c r="B2" s="78" t="s">
        <v>0</v>
      </c>
      <c r="C2" s="78"/>
      <c r="D2" s="78"/>
      <c r="E2" s="78"/>
      <c r="F2" s="78"/>
      <c r="G2" s="78"/>
      <c r="H2" s="78"/>
      <c r="I2" s="78"/>
      <c r="J2" s="78"/>
      <c r="K2" s="78"/>
    </row>
    <row r="3" ht="12.75"/>
    <row r="4" spans="2:12" ht="17.25" customHeight="1">
      <c r="B4" s="82" t="s">
        <v>100</v>
      </c>
      <c r="C4" s="92"/>
      <c r="D4" s="92"/>
      <c r="E4" s="92"/>
      <c r="F4" s="92"/>
      <c r="G4" s="92"/>
      <c r="H4" s="92"/>
      <c r="I4" s="92"/>
      <c r="J4" s="92"/>
      <c r="K4" s="92"/>
      <c r="L4" s="3"/>
    </row>
    <row r="5" spans="2:12" ht="16.5" customHeight="1">
      <c r="B5" s="82" t="s">
        <v>101</v>
      </c>
      <c r="C5" s="92"/>
      <c r="D5" s="92"/>
      <c r="E5" s="92"/>
      <c r="F5" s="92"/>
      <c r="G5" s="92"/>
      <c r="H5" s="92"/>
      <c r="I5" s="92"/>
      <c r="J5" s="92"/>
      <c r="K5" s="92"/>
      <c r="L5" s="3"/>
    </row>
    <row r="6" ht="12.75"/>
    <row r="7" spans="1:12" ht="40.5" customHeight="1">
      <c r="A7" s="4"/>
      <c r="B7" s="87" t="s">
        <v>96</v>
      </c>
      <c r="C7" s="87"/>
      <c r="D7" s="87"/>
      <c r="E7" s="87"/>
      <c r="F7" s="88"/>
      <c r="G7" s="85" t="s">
        <v>23</v>
      </c>
      <c r="H7" s="86"/>
      <c r="I7" s="5" t="s">
        <v>90</v>
      </c>
      <c r="J7" s="6" t="s">
        <v>1</v>
      </c>
      <c r="K7" s="7" t="s">
        <v>95</v>
      </c>
      <c r="L7" s="8">
        <v>0.3</v>
      </c>
    </row>
    <row r="8" spans="1:11" ht="4.5" customHeight="1">
      <c r="A8" s="4"/>
      <c r="B8" s="9"/>
      <c r="G8" s="10"/>
      <c r="H8" s="11"/>
      <c r="I8" s="12"/>
      <c r="J8" s="13"/>
      <c r="K8" s="14"/>
    </row>
    <row r="9" spans="1:11" ht="12.75">
      <c r="A9" s="4"/>
      <c r="B9" s="15" t="s">
        <v>24</v>
      </c>
      <c r="C9" s="16" t="s">
        <v>89</v>
      </c>
      <c r="D9" s="16"/>
      <c r="E9" s="15"/>
      <c r="F9" s="15"/>
      <c r="G9" s="17"/>
      <c r="H9" s="18"/>
      <c r="I9" s="19"/>
      <c r="J9" s="20"/>
      <c r="K9" s="21"/>
    </row>
    <row r="10" spans="1:13" ht="12.75">
      <c r="A10" s="4"/>
      <c r="B10" s="22"/>
      <c r="C10" s="23" t="s">
        <v>26</v>
      </c>
      <c r="D10" s="15" t="s">
        <v>25</v>
      </c>
      <c r="E10" s="15"/>
      <c r="F10" s="15"/>
      <c r="G10" s="17"/>
      <c r="H10" s="18" t="s">
        <v>83</v>
      </c>
      <c r="I10" s="24">
        <v>10</v>
      </c>
      <c r="J10" s="13">
        <f>+IF(G10="","",ROUND(G10*I10,0))</f>
      </c>
      <c r="K10" s="25"/>
      <c r="L10" s="26">
        <f>+IF(K10="*",ROUND(J10*$L$7,0),)</f>
        <v>0</v>
      </c>
      <c r="M10" s="1">
        <f>+IF(K10="*",J10,"")</f>
      </c>
    </row>
    <row r="11" spans="1:13" ht="12.75">
      <c r="A11" s="4"/>
      <c r="B11" s="22"/>
      <c r="C11" s="23" t="s">
        <v>26</v>
      </c>
      <c r="D11" s="16" t="s">
        <v>2</v>
      </c>
      <c r="E11" s="15"/>
      <c r="F11" s="15"/>
      <c r="G11" s="17"/>
      <c r="H11" s="27" t="s">
        <v>83</v>
      </c>
      <c r="I11" s="24">
        <v>40</v>
      </c>
      <c r="J11" s="13"/>
      <c r="K11" s="25"/>
      <c r="L11" s="26">
        <f aca="true" t="shared" si="0" ref="L11:L72">+IF(K11="*",ROUND(J11*$L$7,0),)</f>
        <v>0</v>
      </c>
      <c r="M11" s="1">
        <f aca="true" t="shared" si="1" ref="M11:M74">+IF(K11="*",J11,"")</f>
      </c>
    </row>
    <row r="12" spans="1:13" ht="12.75">
      <c r="A12" s="4"/>
      <c r="B12" s="15" t="s">
        <v>27</v>
      </c>
      <c r="C12" s="16" t="s">
        <v>28</v>
      </c>
      <c r="D12" s="16"/>
      <c r="E12" s="15"/>
      <c r="F12" s="15"/>
      <c r="G12" s="17"/>
      <c r="H12" s="27" t="s">
        <v>83</v>
      </c>
      <c r="I12" s="24">
        <v>145</v>
      </c>
      <c r="J12" s="13">
        <f aca="true" t="shared" si="2" ref="J12:J73">+IF(G12="","",ROUND(G12*I12,0))</f>
      </c>
      <c r="K12" s="25"/>
      <c r="L12" s="26">
        <f t="shared" si="0"/>
        <v>0</v>
      </c>
      <c r="M12" s="1">
        <f t="shared" si="1"/>
      </c>
    </row>
    <row r="13" spans="1:13" ht="12.75">
      <c r="A13" s="4"/>
      <c r="B13" s="15" t="s">
        <v>29</v>
      </c>
      <c r="C13" s="16" t="s">
        <v>3</v>
      </c>
      <c r="D13" s="16"/>
      <c r="E13" s="15"/>
      <c r="F13" s="15"/>
      <c r="G13" s="17"/>
      <c r="H13" s="27"/>
      <c r="I13" s="28"/>
      <c r="J13" s="13">
        <f t="shared" si="2"/>
      </c>
      <c r="K13" s="21"/>
      <c r="L13" s="26">
        <f t="shared" si="0"/>
        <v>0</v>
      </c>
      <c r="M13" s="1">
        <f t="shared" si="1"/>
      </c>
    </row>
    <row r="14" spans="1:13" ht="12.75">
      <c r="A14" s="4"/>
      <c r="B14" s="22"/>
      <c r="C14" s="23" t="s">
        <v>26</v>
      </c>
      <c r="D14" s="16" t="s">
        <v>30</v>
      </c>
      <c r="E14" s="15"/>
      <c r="F14" s="15"/>
      <c r="G14" s="17"/>
      <c r="H14" s="18" t="s">
        <v>84</v>
      </c>
      <c r="I14" s="24">
        <v>90</v>
      </c>
      <c r="J14" s="13">
        <f t="shared" si="2"/>
      </c>
      <c r="K14" s="25"/>
      <c r="L14" s="26">
        <f t="shared" si="0"/>
        <v>0</v>
      </c>
      <c r="M14" s="1">
        <f t="shared" si="1"/>
      </c>
    </row>
    <row r="15" spans="1:13" ht="12.75">
      <c r="A15" s="4"/>
      <c r="B15" s="22"/>
      <c r="C15" s="23" t="s">
        <v>26</v>
      </c>
      <c r="D15" s="16" t="s">
        <v>31</v>
      </c>
      <c r="E15" s="15"/>
      <c r="F15" s="15"/>
      <c r="G15" s="17"/>
      <c r="H15" s="18" t="s">
        <v>84</v>
      </c>
      <c r="I15" s="24">
        <v>85</v>
      </c>
      <c r="J15" s="13">
        <f t="shared" si="2"/>
      </c>
      <c r="K15" s="25"/>
      <c r="L15" s="26">
        <f t="shared" si="0"/>
        <v>0</v>
      </c>
      <c r="M15" s="1">
        <f t="shared" si="1"/>
      </c>
    </row>
    <row r="16" spans="1:13" ht="12.75">
      <c r="A16" s="4"/>
      <c r="B16" s="15" t="s">
        <v>32</v>
      </c>
      <c r="C16" s="16" t="s">
        <v>5</v>
      </c>
      <c r="D16" s="16"/>
      <c r="E16" s="15"/>
      <c r="F16" s="15"/>
      <c r="G16" s="17"/>
      <c r="H16" s="27"/>
      <c r="I16" s="24"/>
      <c r="J16" s="13">
        <f t="shared" si="2"/>
      </c>
      <c r="K16" s="21"/>
      <c r="L16" s="26">
        <f t="shared" si="0"/>
        <v>0</v>
      </c>
      <c r="M16" s="1">
        <f t="shared" si="1"/>
      </c>
    </row>
    <row r="17" spans="1:13" ht="12.75">
      <c r="A17" s="4"/>
      <c r="B17" s="22"/>
      <c r="C17" s="15"/>
      <c r="D17" s="16" t="s">
        <v>33</v>
      </c>
      <c r="E17" s="15"/>
      <c r="F17" s="15"/>
      <c r="G17" s="17"/>
      <c r="H17" s="27" t="s">
        <v>84</v>
      </c>
      <c r="I17" s="24">
        <v>8</v>
      </c>
      <c r="J17" s="13">
        <f t="shared" si="2"/>
      </c>
      <c r="K17" s="25"/>
      <c r="L17" s="26">
        <f t="shared" si="0"/>
        <v>0</v>
      </c>
      <c r="M17" s="1">
        <f t="shared" si="1"/>
      </c>
    </row>
    <row r="18" spans="1:13" ht="12.75">
      <c r="A18" s="4"/>
      <c r="B18" s="22"/>
      <c r="C18" s="15"/>
      <c r="D18" s="16" t="s">
        <v>34</v>
      </c>
      <c r="E18" s="15"/>
      <c r="F18" s="15"/>
      <c r="G18" s="17"/>
      <c r="H18" s="27" t="s">
        <v>84</v>
      </c>
      <c r="I18" s="24">
        <v>35</v>
      </c>
      <c r="J18" s="13">
        <f t="shared" si="2"/>
      </c>
      <c r="K18" s="25"/>
      <c r="L18" s="26">
        <f t="shared" si="0"/>
        <v>0</v>
      </c>
      <c r="M18" s="1">
        <f t="shared" si="1"/>
      </c>
    </row>
    <row r="19" spans="1:13" ht="12.75">
      <c r="A19" s="4"/>
      <c r="B19" s="15" t="s">
        <v>35</v>
      </c>
      <c r="C19" s="16" t="s">
        <v>122</v>
      </c>
      <c r="D19" s="16"/>
      <c r="E19" s="15"/>
      <c r="F19" s="15"/>
      <c r="G19" s="17"/>
      <c r="H19" s="27" t="s">
        <v>9</v>
      </c>
      <c r="I19" s="24">
        <v>250</v>
      </c>
      <c r="J19" s="13">
        <f t="shared" si="2"/>
      </c>
      <c r="K19" s="25"/>
      <c r="L19" s="26">
        <f t="shared" si="0"/>
        <v>0</v>
      </c>
      <c r="M19" s="1">
        <f t="shared" si="1"/>
      </c>
    </row>
    <row r="20" spans="1:13" ht="12.75">
      <c r="A20" s="4"/>
      <c r="B20" s="15" t="s">
        <v>36</v>
      </c>
      <c r="C20" s="16" t="s">
        <v>102</v>
      </c>
      <c r="D20" s="16"/>
      <c r="E20" s="15"/>
      <c r="F20" s="15"/>
      <c r="G20" s="17"/>
      <c r="H20" s="27" t="s">
        <v>84</v>
      </c>
      <c r="I20" s="24">
        <v>50</v>
      </c>
      <c r="J20" s="13">
        <f t="shared" si="2"/>
      </c>
      <c r="K20" s="25"/>
      <c r="L20" s="26">
        <f t="shared" si="0"/>
        <v>0</v>
      </c>
      <c r="M20" s="1">
        <f t="shared" si="1"/>
      </c>
    </row>
    <row r="21" spans="1:13" ht="12.75">
      <c r="A21" s="4"/>
      <c r="B21" s="15" t="s">
        <v>37</v>
      </c>
      <c r="C21" s="16" t="s">
        <v>103</v>
      </c>
      <c r="D21" s="16"/>
      <c r="E21" s="15"/>
      <c r="F21" s="15"/>
      <c r="G21" s="17"/>
      <c r="H21" s="27" t="s">
        <v>82</v>
      </c>
      <c r="I21" s="24">
        <v>45</v>
      </c>
      <c r="J21" s="13">
        <f t="shared" si="2"/>
      </c>
      <c r="K21" s="25"/>
      <c r="L21" s="26">
        <f t="shared" si="0"/>
        <v>0</v>
      </c>
      <c r="M21" s="1">
        <f t="shared" si="1"/>
      </c>
    </row>
    <row r="22" spans="1:13" ht="12.75">
      <c r="A22" s="4"/>
      <c r="B22" s="15" t="s">
        <v>38</v>
      </c>
      <c r="C22" s="16" t="s">
        <v>6</v>
      </c>
      <c r="D22" s="16"/>
      <c r="E22" s="15"/>
      <c r="F22" s="15"/>
      <c r="G22" s="17"/>
      <c r="H22" s="27"/>
      <c r="I22" s="24"/>
      <c r="J22" s="13">
        <f t="shared" si="2"/>
      </c>
      <c r="K22" s="21"/>
      <c r="L22" s="26">
        <f t="shared" si="0"/>
        <v>0</v>
      </c>
      <c r="M22" s="1">
        <f t="shared" si="1"/>
      </c>
    </row>
    <row r="23" spans="1:13" ht="12.75">
      <c r="A23" s="4"/>
      <c r="B23" s="22"/>
      <c r="C23" s="23" t="s">
        <v>26</v>
      </c>
      <c r="D23" s="16" t="s">
        <v>91</v>
      </c>
      <c r="E23" s="15"/>
      <c r="F23" s="15"/>
      <c r="G23" s="17"/>
      <c r="H23" s="27" t="s">
        <v>84</v>
      </c>
      <c r="I23" s="24">
        <v>85</v>
      </c>
      <c r="J23" s="13">
        <f t="shared" si="2"/>
      </c>
      <c r="K23" s="25"/>
      <c r="L23" s="26">
        <f t="shared" si="0"/>
        <v>0</v>
      </c>
      <c r="M23" s="1">
        <f t="shared" si="1"/>
      </c>
    </row>
    <row r="24" spans="1:13" ht="12.75">
      <c r="A24" s="4"/>
      <c r="B24" s="22"/>
      <c r="C24" s="23" t="s">
        <v>26</v>
      </c>
      <c r="D24" s="16" t="s">
        <v>39</v>
      </c>
      <c r="E24" s="15"/>
      <c r="F24" s="15"/>
      <c r="G24" s="17"/>
      <c r="H24" s="27" t="s">
        <v>84</v>
      </c>
      <c r="I24" s="24">
        <v>60</v>
      </c>
      <c r="J24" s="13">
        <f t="shared" si="2"/>
      </c>
      <c r="K24" s="25"/>
      <c r="L24" s="26">
        <f t="shared" si="0"/>
        <v>0</v>
      </c>
      <c r="M24" s="1">
        <f t="shared" si="1"/>
      </c>
    </row>
    <row r="25" spans="1:13" ht="12.75">
      <c r="A25" s="4"/>
      <c r="B25" s="15" t="s">
        <v>40</v>
      </c>
      <c r="C25" s="16" t="s">
        <v>7</v>
      </c>
      <c r="D25" s="16"/>
      <c r="E25" s="15"/>
      <c r="F25" s="15"/>
      <c r="G25" s="17"/>
      <c r="H25" s="27"/>
      <c r="I25" s="24"/>
      <c r="J25" s="13">
        <f t="shared" si="2"/>
      </c>
      <c r="K25" s="21"/>
      <c r="L25" s="26">
        <f t="shared" si="0"/>
        <v>0</v>
      </c>
      <c r="M25" s="1">
        <f t="shared" si="1"/>
      </c>
    </row>
    <row r="26" spans="1:13" ht="12.75">
      <c r="A26" s="4"/>
      <c r="B26" s="22"/>
      <c r="C26" s="23" t="s">
        <v>26</v>
      </c>
      <c r="D26" s="16" t="s">
        <v>104</v>
      </c>
      <c r="E26" s="15"/>
      <c r="F26" s="15"/>
      <c r="G26" s="17"/>
      <c r="H26" s="18" t="s">
        <v>84</v>
      </c>
      <c r="I26" s="24">
        <v>45</v>
      </c>
      <c r="J26" s="13">
        <f t="shared" si="2"/>
      </c>
      <c r="K26" s="25"/>
      <c r="L26" s="26">
        <f t="shared" si="0"/>
        <v>0</v>
      </c>
      <c r="M26" s="1">
        <f t="shared" si="1"/>
      </c>
    </row>
    <row r="27" spans="1:13" ht="12.75">
      <c r="A27" s="4"/>
      <c r="B27" s="22"/>
      <c r="C27" s="23" t="s">
        <v>26</v>
      </c>
      <c r="D27" s="16" t="s">
        <v>105</v>
      </c>
      <c r="E27" s="15"/>
      <c r="F27" s="15"/>
      <c r="G27" s="17"/>
      <c r="H27" s="18" t="s">
        <v>84</v>
      </c>
      <c r="I27" s="24">
        <v>60</v>
      </c>
      <c r="J27" s="13">
        <f t="shared" si="2"/>
      </c>
      <c r="K27" s="25"/>
      <c r="L27" s="26">
        <f t="shared" si="0"/>
        <v>0</v>
      </c>
      <c r="M27" s="1">
        <f t="shared" si="1"/>
      </c>
    </row>
    <row r="28" spans="1:13" ht="12.75">
      <c r="A28" s="4"/>
      <c r="B28" s="22"/>
      <c r="C28" s="23" t="s">
        <v>26</v>
      </c>
      <c r="D28" s="16" t="s">
        <v>106</v>
      </c>
      <c r="E28" s="15"/>
      <c r="F28" s="15"/>
      <c r="G28" s="17"/>
      <c r="H28" s="18" t="s">
        <v>84</v>
      </c>
      <c r="I28" s="24">
        <v>60</v>
      </c>
      <c r="J28" s="13">
        <f t="shared" si="2"/>
      </c>
      <c r="K28" s="25"/>
      <c r="L28" s="26">
        <f t="shared" si="0"/>
        <v>0</v>
      </c>
      <c r="M28" s="1">
        <f t="shared" si="1"/>
      </c>
    </row>
    <row r="29" spans="1:13" ht="12.75">
      <c r="A29" s="4"/>
      <c r="B29" s="22"/>
      <c r="C29" s="23" t="s">
        <v>26</v>
      </c>
      <c r="D29" s="16" t="s">
        <v>41</v>
      </c>
      <c r="E29" s="15"/>
      <c r="F29" s="15"/>
      <c r="G29" s="17"/>
      <c r="H29" s="18" t="s">
        <v>84</v>
      </c>
      <c r="I29" s="24">
        <v>45</v>
      </c>
      <c r="J29" s="13">
        <f t="shared" si="2"/>
      </c>
      <c r="K29" s="25"/>
      <c r="L29" s="26">
        <f t="shared" si="0"/>
        <v>0</v>
      </c>
      <c r="M29" s="1">
        <f t="shared" si="1"/>
      </c>
    </row>
    <row r="30" spans="1:13" ht="12.75">
      <c r="A30" s="4"/>
      <c r="B30" s="22"/>
      <c r="C30" s="23" t="s">
        <v>26</v>
      </c>
      <c r="D30" s="16" t="s">
        <v>42</v>
      </c>
      <c r="E30" s="15"/>
      <c r="F30" s="15"/>
      <c r="G30" s="17"/>
      <c r="H30" s="18" t="s">
        <v>84</v>
      </c>
      <c r="I30" s="24">
        <v>13</v>
      </c>
      <c r="J30" s="13">
        <f t="shared" si="2"/>
      </c>
      <c r="K30" s="25"/>
      <c r="L30" s="26">
        <f t="shared" si="0"/>
        <v>0</v>
      </c>
      <c r="M30" s="1">
        <f t="shared" si="1"/>
      </c>
    </row>
    <row r="31" spans="1:13" ht="12.75">
      <c r="A31" s="4"/>
      <c r="B31" s="15" t="s">
        <v>43</v>
      </c>
      <c r="C31" s="16" t="s">
        <v>8</v>
      </c>
      <c r="D31" s="16"/>
      <c r="E31" s="15"/>
      <c r="F31" s="15"/>
      <c r="G31" s="17"/>
      <c r="H31" s="27"/>
      <c r="I31" s="24"/>
      <c r="J31" s="13">
        <f t="shared" si="2"/>
      </c>
      <c r="K31" s="21"/>
      <c r="L31" s="26">
        <f t="shared" si="0"/>
        <v>0</v>
      </c>
      <c r="M31" s="1">
        <f t="shared" si="1"/>
      </c>
    </row>
    <row r="32" spans="1:13" ht="12.75">
      <c r="A32" s="4"/>
      <c r="B32" s="22"/>
      <c r="C32" s="29" t="s">
        <v>26</v>
      </c>
      <c r="D32" s="16" t="s">
        <v>44</v>
      </c>
      <c r="E32" s="15"/>
      <c r="F32" s="15"/>
      <c r="G32" s="17"/>
      <c r="H32" s="18" t="s">
        <v>84</v>
      </c>
      <c r="I32" s="24">
        <v>16</v>
      </c>
      <c r="J32" s="13">
        <f t="shared" si="2"/>
      </c>
      <c r="K32" s="25"/>
      <c r="L32" s="26">
        <f t="shared" si="0"/>
        <v>0</v>
      </c>
      <c r="M32" s="1">
        <f t="shared" si="1"/>
      </c>
    </row>
    <row r="33" spans="1:13" ht="12.75">
      <c r="A33" s="4"/>
      <c r="B33" s="22"/>
      <c r="C33" s="29" t="s">
        <v>26</v>
      </c>
      <c r="D33" s="16" t="s">
        <v>45</v>
      </c>
      <c r="E33" s="15"/>
      <c r="F33" s="15"/>
      <c r="G33" s="17"/>
      <c r="H33" s="18" t="s">
        <v>84</v>
      </c>
      <c r="I33" s="24">
        <v>30</v>
      </c>
      <c r="J33" s="13">
        <f t="shared" si="2"/>
      </c>
      <c r="K33" s="25"/>
      <c r="L33" s="26">
        <f t="shared" si="0"/>
        <v>0</v>
      </c>
      <c r="M33" s="1">
        <f t="shared" si="1"/>
      </c>
    </row>
    <row r="34" spans="1:13" ht="12.75">
      <c r="A34" s="4"/>
      <c r="B34" s="15" t="s">
        <v>46</v>
      </c>
      <c r="C34" s="16" t="s">
        <v>47</v>
      </c>
      <c r="D34" s="16"/>
      <c r="E34" s="15"/>
      <c r="F34" s="15"/>
      <c r="G34" s="17"/>
      <c r="H34" s="18" t="s">
        <v>9</v>
      </c>
      <c r="I34" s="24">
        <v>600</v>
      </c>
      <c r="J34" s="13">
        <f t="shared" si="2"/>
      </c>
      <c r="K34" s="25"/>
      <c r="L34" s="26">
        <f t="shared" si="0"/>
        <v>0</v>
      </c>
      <c r="M34" s="1">
        <f t="shared" si="1"/>
      </c>
    </row>
    <row r="35" spans="1:13" ht="12.75">
      <c r="A35" s="4"/>
      <c r="B35" s="22" t="s">
        <v>48</v>
      </c>
      <c r="C35" s="16" t="s">
        <v>118</v>
      </c>
      <c r="D35" s="15"/>
      <c r="E35" s="15"/>
      <c r="F35" s="15"/>
      <c r="G35" s="17"/>
      <c r="H35" s="18" t="s">
        <v>9</v>
      </c>
      <c r="I35" s="24">
        <v>1100</v>
      </c>
      <c r="J35" s="13">
        <f t="shared" si="2"/>
      </c>
      <c r="K35" s="25"/>
      <c r="L35" s="26">
        <f t="shared" si="0"/>
        <v>0</v>
      </c>
      <c r="M35" s="1">
        <f t="shared" si="1"/>
      </c>
    </row>
    <row r="36" spans="1:13" ht="12.75">
      <c r="A36" s="4"/>
      <c r="B36" s="15" t="s">
        <v>50</v>
      </c>
      <c r="C36" s="16" t="s">
        <v>49</v>
      </c>
      <c r="D36" s="16"/>
      <c r="E36" s="15"/>
      <c r="F36" s="15"/>
      <c r="G36" s="17"/>
      <c r="H36" s="18" t="s">
        <v>82</v>
      </c>
      <c r="I36" s="24">
        <v>150</v>
      </c>
      <c r="J36" s="13">
        <f t="shared" si="2"/>
      </c>
      <c r="K36" s="25"/>
      <c r="L36" s="26">
        <f t="shared" si="0"/>
        <v>0</v>
      </c>
      <c r="M36" s="1">
        <f t="shared" si="1"/>
      </c>
    </row>
    <row r="37" spans="1:13" ht="12.75">
      <c r="A37" s="4"/>
      <c r="B37" s="15" t="s">
        <v>63</v>
      </c>
      <c r="C37" s="16" t="s">
        <v>10</v>
      </c>
      <c r="D37" s="16"/>
      <c r="E37" s="15"/>
      <c r="F37" s="15"/>
      <c r="G37" s="17"/>
      <c r="H37" s="27"/>
      <c r="I37" s="24"/>
      <c r="J37" s="13">
        <f t="shared" si="2"/>
      </c>
      <c r="K37" s="21"/>
      <c r="L37" s="26">
        <f t="shared" si="0"/>
        <v>0</v>
      </c>
      <c r="M37" s="1">
        <f t="shared" si="1"/>
      </c>
    </row>
    <row r="38" spans="1:13" ht="12.75">
      <c r="A38" s="4"/>
      <c r="B38" s="22"/>
      <c r="C38" s="29" t="s">
        <v>26</v>
      </c>
      <c r="D38" s="16" t="s">
        <v>51</v>
      </c>
      <c r="E38" s="15"/>
      <c r="F38" s="15"/>
      <c r="G38" s="17"/>
      <c r="H38" s="18" t="s">
        <v>82</v>
      </c>
      <c r="I38" s="24">
        <v>40</v>
      </c>
      <c r="J38" s="13">
        <f t="shared" si="2"/>
      </c>
      <c r="K38" s="25"/>
      <c r="L38" s="26">
        <f t="shared" si="0"/>
        <v>0</v>
      </c>
      <c r="M38" s="1">
        <f t="shared" si="1"/>
      </c>
    </row>
    <row r="39" spans="1:13" ht="12.75">
      <c r="A39" s="4"/>
      <c r="B39" s="22"/>
      <c r="C39" s="29" t="s">
        <v>26</v>
      </c>
      <c r="D39" s="16" t="s">
        <v>85</v>
      </c>
      <c r="E39" s="15"/>
      <c r="F39" s="15"/>
      <c r="G39" s="17"/>
      <c r="H39" s="27" t="s">
        <v>82</v>
      </c>
      <c r="I39" s="24">
        <v>25</v>
      </c>
      <c r="J39" s="13">
        <f t="shared" si="2"/>
      </c>
      <c r="K39" s="25"/>
      <c r="L39" s="26">
        <f t="shared" si="0"/>
        <v>0</v>
      </c>
      <c r="M39" s="1">
        <f t="shared" si="1"/>
      </c>
    </row>
    <row r="40" spans="1:13" ht="12.75">
      <c r="A40" s="4"/>
      <c r="B40" s="15" t="s">
        <v>64</v>
      </c>
      <c r="C40" s="16" t="s">
        <v>11</v>
      </c>
      <c r="D40" s="16"/>
      <c r="E40" s="15"/>
      <c r="F40" s="15"/>
      <c r="G40" s="17"/>
      <c r="H40" s="27"/>
      <c r="I40" s="24"/>
      <c r="J40" s="13">
        <f t="shared" si="2"/>
      </c>
      <c r="K40" s="21"/>
      <c r="L40" s="26">
        <f t="shared" si="0"/>
        <v>0</v>
      </c>
      <c r="M40" s="1">
        <f t="shared" si="1"/>
      </c>
    </row>
    <row r="41" spans="1:13" ht="12.75">
      <c r="A41" s="4"/>
      <c r="B41" s="22"/>
      <c r="C41" s="29" t="s">
        <v>26</v>
      </c>
      <c r="D41" s="16" t="s">
        <v>86</v>
      </c>
      <c r="E41" s="15"/>
      <c r="F41" s="15"/>
      <c r="G41" s="17"/>
      <c r="H41" s="18" t="s">
        <v>82</v>
      </c>
      <c r="I41" s="24">
        <v>30</v>
      </c>
      <c r="J41" s="13">
        <f t="shared" si="2"/>
      </c>
      <c r="K41" s="25"/>
      <c r="L41" s="26">
        <f t="shared" si="0"/>
        <v>0</v>
      </c>
      <c r="M41" s="1">
        <f t="shared" si="1"/>
      </c>
    </row>
    <row r="42" spans="1:13" ht="12.75">
      <c r="A42" s="4"/>
      <c r="B42" s="22"/>
      <c r="C42" s="29" t="s">
        <v>26</v>
      </c>
      <c r="D42" s="16" t="s">
        <v>87</v>
      </c>
      <c r="E42" s="15"/>
      <c r="F42" s="15"/>
      <c r="G42" s="17"/>
      <c r="H42" s="18" t="s">
        <v>9</v>
      </c>
      <c r="I42" s="24">
        <v>190</v>
      </c>
      <c r="J42" s="13">
        <f t="shared" si="2"/>
      </c>
      <c r="K42" s="25"/>
      <c r="L42" s="26">
        <f t="shared" si="0"/>
        <v>0</v>
      </c>
      <c r="M42" s="1">
        <f t="shared" si="1"/>
      </c>
    </row>
    <row r="43" spans="1:13" ht="12.75">
      <c r="A43" s="4"/>
      <c r="B43" s="22"/>
      <c r="C43" s="29" t="s">
        <v>26</v>
      </c>
      <c r="D43" s="16" t="s">
        <v>52</v>
      </c>
      <c r="E43" s="15"/>
      <c r="F43" s="15"/>
      <c r="G43" s="17"/>
      <c r="H43" s="18" t="s">
        <v>9</v>
      </c>
      <c r="I43" s="24">
        <v>50</v>
      </c>
      <c r="J43" s="13">
        <f t="shared" si="2"/>
      </c>
      <c r="K43" s="25"/>
      <c r="L43" s="26">
        <f t="shared" si="0"/>
        <v>0</v>
      </c>
      <c r="M43" s="1">
        <f t="shared" si="1"/>
      </c>
    </row>
    <row r="44" spans="1:13" ht="12.75">
      <c r="A44" s="4"/>
      <c r="B44" s="22" t="s">
        <v>65</v>
      </c>
      <c r="C44" s="15" t="s">
        <v>107</v>
      </c>
      <c r="D44" s="16"/>
      <c r="E44" s="15"/>
      <c r="F44" s="15"/>
      <c r="G44" s="17"/>
      <c r="H44" s="18" t="s">
        <v>84</v>
      </c>
      <c r="I44" s="24">
        <v>25</v>
      </c>
      <c r="J44" s="13">
        <f t="shared" si="2"/>
      </c>
      <c r="K44" s="25"/>
      <c r="L44" s="26">
        <f t="shared" si="0"/>
        <v>0</v>
      </c>
      <c r="M44" s="1">
        <f t="shared" si="1"/>
      </c>
    </row>
    <row r="45" spans="1:13" ht="12.75">
      <c r="A45" s="4"/>
      <c r="B45" s="30" t="s">
        <v>66</v>
      </c>
      <c r="C45" s="18" t="s">
        <v>130</v>
      </c>
      <c r="D45" s="18"/>
      <c r="E45" s="22"/>
      <c r="F45" s="22"/>
      <c r="G45" s="17"/>
      <c r="H45" s="27"/>
      <c r="I45" s="24"/>
      <c r="J45" s="13">
        <f t="shared" si="2"/>
      </c>
      <c r="K45" s="21"/>
      <c r="L45" s="31">
        <f t="shared" si="0"/>
        <v>0</v>
      </c>
      <c r="M45" s="1">
        <f t="shared" si="1"/>
      </c>
    </row>
    <row r="46" spans="1:13" ht="12.75">
      <c r="A46" s="4"/>
      <c r="B46" s="22"/>
      <c r="C46" s="29" t="s">
        <v>26</v>
      </c>
      <c r="D46" s="16" t="s">
        <v>53</v>
      </c>
      <c r="E46" s="15"/>
      <c r="F46" s="15"/>
      <c r="G46" s="17"/>
      <c r="H46" s="18" t="s">
        <v>84</v>
      </c>
      <c r="I46" s="24">
        <v>17</v>
      </c>
      <c r="J46" s="13">
        <f t="shared" si="2"/>
      </c>
      <c r="K46" s="25"/>
      <c r="L46" s="26">
        <f t="shared" si="0"/>
        <v>0</v>
      </c>
      <c r="M46" s="1">
        <f t="shared" si="1"/>
      </c>
    </row>
    <row r="47" spans="1:13" ht="12.75">
      <c r="A47" s="4"/>
      <c r="B47" s="22"/>
      <c r="C47" s="29" t="s">
        <v>26</v>
      </c>
      <c r="D47" s="16" t="s">
        <v>54</v>
      </c>
      <c r="E47" s="15"/>
      <c r="F47" s="15"/>
      <c r="G47" s="17"/>
      <c r="H47" s="18" t="s">
        <v>84</v>
      </c>
      <c r="I47" s="24">
        <v>20</v>
      </c>
      <c r="J47" s="13">
        <f t="shared" si="2"/>
      </c>
      <c r="K47" s="25"/>
      <c r="L47" s="26">
        <f t="shared" si="0"/>
        <v>0</v>
      </c>
      <c r="M47" s="1">
        <f t="shared" si="1"/>
      </c>
    </row>
    <row r="48" spans="1:13" ht="12.75">
      <c r="A48" s="4"/>
      <c r="B48" s="22"/>
      <c r="C48" s="29" t="s">
        <v>26</v>
      </c>
      <c r="D48" s="16" t="s">
        <v>108</v>
      </c>
      <c r="E48" s="15"/>
      <c r="F48" s="15"/>
      <c r="G48" s="17"/>
      <c r="H48" s="18" t="s">
        <v>84</v>
      </c>
      <c r="I48" s="24">
        <v>55</v>
      </c>
      <c r="J48" s="13">
        <f>+IF(G48="","",ROUND(G48*I48,0))</f>
      </c>
      <c r="K48" s="25"/>
      <c r="L48" s="26">
        <f>+IF(K48="*",ROUND(J48*$L$7,0),)</f>
        <v>0</v>
      </c>
      <c r="M48" s="1">
        <f>+IF(K48="*",J48,"")</f>
      </c>
    </row>
    <row r="49" spans="1:13" ht="12.75">
      <c r="A49" s="4"/>
      <c r="B49" s="22"/>
      <c r="C49" s="29" t="s">
        <v>26</v>
      </c>
      <c r="D49" s="16" t="s">
        <v>131</v>
      </c>
      <c r="E49" s="15"/>
      <c r="F49" s="15"/>
      <c r="G49" s="17"/>
      <c r="H49" s="18" t="s">
        <v>84</v>
      </c>
      <c r="I49" s="24">
        <v>55</v>
      </c>
      <c r="J49" s="13">
        <f t="shared" si="2"/>
      </c>
      <c r="K49" s="25"/>
      <c r="L49" s="26">
        <f t="shared" si="0"/>
        <v>0</v>
      </c>
      <c r="M49" s="1">
        <f t="shared" si="1"/>
      </c>
    </row>
    <row r="50" spans="1:13" ht="12.75">
      <c r="A50" s="4"/>
      <c r="B50" s="32"/>
      <c r="C50" s="33" t="s">
        <v>26</v>
      </c>
      <c r="D50" s="34" t="s">
        <v>55</v>
      </c>
      <c r="E50" s="35"/>
      <c r="F50" s="35"/>
      <c r="G50" s="36"/>
      <c r="H50" s="34" t="s">
        <v>84</v>
      </c>
      <c r="I50" s="37">
        <v>80</v>
      </c>
      <c r="J50" s="38">
        <f t="shared" si="2"/>
      </c>
      <c r="K50" s="39"/>
      <c r="L50" s="26">
        <f t="shared" si="0"/>
        <v>0</v>
      </c>
      <c r="M50" s="1">
        <f t="shared" si="1"/>
      </c>
    </row>
    <row r="51" spans="1:13" ht="12.75">
      <c r="A51" s="4"/>
      <c r="B51" s="69" t="s">
        <v>67</v>
      </c>
      <c r="C51" s="70" t="s">
        <v>12</v>
      </c>
      <c r="D51" s="70"/>
      <c r="E51" s="71"/>
      <c r="F51" s="71"/>
      <c r="G51" s="72"/>
      <c r="H51" s="73"/>
      <c r="I51" s="74"/>
      <c r="J51" s="75">
        <f t="shared" si="2"/>
      </c>
      <c r="K51" s="21"/>
      <c r="L51" s="26">
        <f t="shared" si="0"/>
        <v>0</v>
      </c>
      <c r="M51" s="1">
        <f t="shared" si="1"/>
      </c>
    </row>
    <row r="52" spans="1:13" ht="12.75">
      <c r="A52" s="4"/>
      <c r="B52" s="22"/>
      <c r="C52" s="29" t="s">
        <v>26</v>
      </c>
      <c r="D52" s="16" t="s">
        <v>56</v>
      </c>
      <c r="E52" s="15"/>
      <c r="F52" s="15"/>
      <c r="G52" s="17"/>
      <c r="H52" s="18" t="s">
        <v>84</v>
      </c>
      <c r="I52" s="24">
        <v>17</v>
      </c>
      <c r="J52" s="13">
        <f t="shared" si="2"/>
      </c>
      <c r="K52" s="25"/>
      <c r="L52" s="26">
        <f t="shared" si="0"/>
        <v>0</v>
      </c>
      <c r="M52" s="1">
        <f t="shared" si="1"/>
      </c>
    </row>
    <row r="53" spans="1:13" ht="12.75">
      <c r="A53" s="4"/>
      <c r="B53" s="22"/>
      <c r="C53" s="29" t="s">
        <v>26</v>
      </c>
      <c r="D53" s="16" t="s">
        <v>57</v>
      </c>
      <c r="E53" s="15"/>
      <c r="F53" s="15"/>
      <c r="G53" s="17"/>
      <c r="H53" s="18" t="s">
        <v>84</v>
      </c>
      <c r="I53" s="24">
        <v>60</v>
      </c>
      <c r="J53" s="13">
        <f t="shared" si="2"/>
      </c>
      <c r="K53" s="25"/>
      <c r="L53" s="26">
        <f t="shared" si="0"/>
        <v>0</v>
      </c>
      <c r="M53" s="1">
        <f t="shared" si="1"/>
      </c>
    </row>
    <row r="54" spans="1:13" ht="12.75">
      <c r="A54" s="4"/>
      <c r="B54" s="22"/>
      <c r="C54" s="29" t="s">
        <v>26</v>
      </c>
      <c r="D54" s="16" t="s">
        <v>58</v>
      </c>
      <c r="E54" s="15"/>
      <c r="F54" s="15"/>
      <c r="G54" s="17"/>
      <c r="H54" s="18" t="s">
        <v>84</v>
      </c>
      <c r="I54" s="24">
        <v>60</v>
      </c>
      <c r="J54" s="13">
        <f t="shared" si="2"/>
      </c>
      <c r="K54" s="25"/>
      <c r="L54" s="26">
        <f t="shared" si="0"/>
        <v>0</v>
      </c>
      <c r="M54" s="1">
        <f t="shared" si="1"/>
      </c>
    </row>
    <row r="55" spans="1:13" ht="12.75">
      <c r="A55" s="4"/>
      <c r="B55" s="22"/>
      <c r="C55" s="29" t="s">
        <v>26</v>
      </c>
      <c r="D55" s="16" t="s">
        <v>119</v>
      </c>
      <c r="E55" s="15"/>
      <c r="F55" s="15"/>
      <c r="G55" s="17"/>
      <c r="H55" s="18" t="s">
        <v>84</v>
      </c>
      <c r="I55" s="24">
        <v>35</v>
      </c>
      <c r="J55" s="13">
        <f t="shared" si="2"/>
      </c>
      <c r="K55" s="25"/>
      <c r="L55" s="26">
        <f t="shared" si="0"/>
        <v>0</v>
      </c>
      <c r="M55" s="1">
        <f t="shared" si="1"/>
      </c>
    </row>
    <row r="56" spans="1:13" ht="12.75">
      <c r="A56" s="4"/>
      <c r="B56" s="15" t="s">
        <v>68</v>
      </c>
      <c r="C56" s="16" t="s">
        <v>13</v>
      </c>
      <c r="D56" s="16"/>
      <c r="E56" s="15"/>
      <c r="F56" s="15"/>
      <c r="G56" s="17"/>
      <c r="H56" s="27"/>
      <c r="I56" s="24"/>
      <c r="J56" s="13">
        <f t="shared" si="2"/>
      </c>
      <c r="K56" s="21"/>
      <c r="L56" s="26">
        <f t="shared" si="0"/>
        <v>0</v>
      </c>
      <c r="M56" s="1">
        <f t="shared" si="1"/>
      </c>
    </row>
    <row r="57" spans="1:13" ht="12.75">
      <c r="A57" s="4"/>
      <c r="B57" s="22"/>
      <c r="C57" s="29" t="s">
        <v>26</v>
      </c>
      <c r="D57" s="16" t="s">
        <v>59</v>
      </c>
      <c r="E57" s="15"/>
      <c r="F57" s="15"/>
      <c r="G57" s="17"/>
      <c r="H57" s="18" t="s">
        <v>4</v>
      </c>
      <c r="I57" s="24">
        <v>450</v>
      </c>
      <c r="J57" s="13">
        <f t="shared" si="2"/>
      </c>
      <c r="K57" s="25"/>
      <c r="L57" s="26">
        <f t="shared" si="0"/>
        <v>0</v>
      </c>
      <c r="M57" s="1">
        <f t="shared" si="1"/>
      </c>
    </row>
    <row r="58" spans="1:13" ht="12.75">
      <c r="A58" s="4"/>
      <c r="B58" s="22"/>
      <c r="C58" s="29" t="s">
        <v>26</v>
      </c>
      <c r="D58" s="16" t="s">
        <v>60</v>
      </c>
      <c r="E58" s="15"/>
      <c r="F58" s="15"/>
      <c r="G58" s="17"/>
      <c r="H58" s="18" t="s">
        <v>9</v>
      </c>
      <c r="I58" s="24">
        <v>2000</v>
      </c>
      <c r="J58" s="13">
        <f t="shared" si="2"/>
      </c>
      <c r="K58" s="25"/>
      <c r="L58" s="26">
        <f t="shared" si="0"/>
        <v>0</v>
      </c>
      <c r="M58" s="1">
        <f t="shared" si="1"/>
      </c>
    </row>
    <row r="59" spans="1:13" ht="12.75">
      <c r="A59" s="4"/>
      <c r="B59" s="22"/>
      <c r="C59" s="29" t="s">
        <v>26</v>
      </c>
      <c r="D59" s="16" t="s">
        <v>61</v>
      </c>
      <c r="E59" s="15"/>
      <c r="F59" s="15"/>
      <c r="G59" s="17"/>
      <c r="H59" s="18" t="s">
        <v>84</v>
      </c>
      <c r="I59" s="24">
        <v>100</v>
      </c>
      <c r="J59" s="13">
        <f t="shared" si="2"/>
      </c>
      <c r="K59" s="25"/>
      <c r="L59" s="26">
        <f t="shared" si="0"/>
        <v>0</v>
      </c>
      <c r="M59" s="1">
        <f t="shared" si="1"/>
      </c>
    </row>
    <row r="60" spans="1:13" ht="12.75">
      <c r="A60" s="4"/>
      <c r="B60" s="15" t="s">
        <v>69</v>
      </c>
      <c r="C60" s="16" t="s">
        <v>14</v>
      </c>
      <c r="D60" s="16"/>
      <c r="E60" s="15"/>
      <c r="F60" s="15"/>
      <c r="G60" s="17"/>
      <c r="H60" s="27"/>
      <c r="I60" s="24"/>
      <c r="J60" s="13">
        <f t="shared" si="2"/>
      </c>
      <c r="K60" s="21"/>
      <c r="L60" s="26">
        <f t="shared" si="0"/>
        <v>0</v>
      </c>
      <c r="M60" s="1">
        <f t="shared" si="1"/>
      </c>
    </row>
    <row r="61" spans="1:13" ht="12.75">
      <c r="A61" s="4"/>
      <c r="B61" s="22"/>
      <c r="C61" s="29" t="s">
        <v>26</v>
      </c>
      <c r="D61" s="16" t="s">
        <v>109</v>
      </c>
      <c r="E61" s="15"/>
      <c r="F61" s="15"/>
      <c r="G61" s="17"/>
      <c r="H61" s="18" t="s">
        <v>9</v>
      </c>
      <c r="I61" s="24">
        <v>300</v>
      </c>
      <c r="J61" s="13">
        <f t="shared" si="2"/>
      </c>
      <c r="K61" s="25"/>
      <c r="L61" s="26">
        <f t="shared" si="0"/>
        <v>0</v>
      </c>
      <c r="M61" s="1">
        <f t="shared" si="1"/>
      </c>
    </row>
    <row r="62" spans="1:13" ht="12.75">
      <c r="A62" s="4"/>
      <c r="B62" s="22"/>
      <c r="C62" s="29" t="s">
        <v>26</v>
      </c>
      <c r="D62" s="16" t="s">
        <v>62</v>
      </c>
      <c r="E62" s="15"/>
      <c r="F62" s="15"/>
      <c r="G62" s="17"/>
      <c r="H62" s="18" t="s">
        <v>82</v>
      </c>
      <c r="I62" s="24">
        <v>20</v>
      </c>
      <c r="J62" s="13">
        <f t="shared" si="2"/>
      </c>
      <c r="K62" s="25"/>
      <c r="L62" s="26">
        <f t="shared" si="0"/>
        <v>0</v>
      </c>
      <c r="M62" s="1">
        <f t="shared" si="1"/>
      </c>
    </row>
    <row r="63" spans="1:13" ht="12.75">
      <c r="A63" s="4"/>
      <c r="B63" s="15" t="s">
        <v>70</v>
      </c>
      <c r="C63" s="16" t="s">
        <v>120</v>
      </c>
      <c r="D63" s="16"/>
      <c r="E63" s="15"/>
      <c r="F63" s="15"/>
      <c r="G63" s="17"/>
      <c r="H63" s="18" t="s">
        <v>15</v>
      </c>
      <c r="I63" s="24">
        <v>170</v>
      </c>
      <c r="J63" s="13">
        <f t="shared" si="2"/>
      </c>
      <c r="K63" s="25"/>
      <c r="L63" s="26">
        <f t="shared" si="0"/>
        <v>0</v>
      </c>
      <c r="M63" s="1">
        <f t="shared" si="1"/>
      </c>
    </row>
    <row r="64" spans="1:13" ht="12.75">
      <c r="A64" s="4"/>
      <c r="B64" s="15" t="s">
        <v>78</v>
      </c>
      <c r="C64" s="16" t="s">
        <v>92</v>
      </c>
      <c r="D64" s="16"/>
      <c r="E64" s="15"/>
      <c r="F64" s="15"/>
      <c r="G64" s="17"/>
      <c r="H64" s="18" t="s">
        <v>84</v>
      </c>
      <c r="I64" s="24">
        <v>35</v>
      </c>
      <c r="J64" s="13">
        <f t="shared" si="2"/>
      </c>
      <c r="K64" s="25"/>
      <c r="L64" s="26">
        <f t="shared" si="0"/>
        <v>0</v>
      </c>
      <c r="M64" s="1">
        <f t="shared" si="1"/>
      </c>
    </row>
    <row r="65" spans="1:13" ht="12.75">
      <c r="A65" s="4"/>
      <c r="B65" s="22"/>
      <c r="C65" s="29" t="s">
        <v>26</v>
      </c>
      <c r="D65" s="16" t="s">
        <v>16</v>
      </c>
      <c r="E65" s="15"/>
      <c r="F65" s="15"/>
      <c r="G65" s="17"/>
      <c r="H65" s="27"/>
      <c r="I65" s="24"/>
      <c r="J65" s="13">
        <f t="shared" si="2"/>
      </c>
      <c r="K65" s="21"/>
      <c r="L65" s="26">
        <f t="shared" si="0"/>
        <v>0</v>
      </c>
      <c r="M65" s="1">
        <f t="shared" si="1"/>
      </c>
    </row>
    <row r="66" spans="1:13" ht="12.75">
      <c r="A66" s="4"/>
      <c r="B66" s="22"/>
      <c r="C66" s="29" t="s">
        <v>26</v>
      </c>
      <c r="D66" s="16" t="s">
        <v>93</v>
      </c>
      <c r="E66" s="15"/>
      <c r="F66" s="15"/>
      <c r="G66" s="17"/>
      <c r="H66" s="27"/>
      <c r="I66" s="24"/>
      <c r="J66" s="13">
        <f t="shared" si="2"/>
      </c>
      <c r="K66" s="21"/>
      <c r="L66" s="26">
        <f t="shared" si="0"/>
        <v>0</v>
      </c>
      <c r="M66" s="1">
        <f t="shared" si="1"/>
      </c>
    </row>
    <row r="67" spans="1:13" ht="12.75">
      <c r="A67" s="4"/>
      <c r="B67" s="15" t="s">
        <v>70</v>
      </c>
      <c r="C67" s="16" t="s">
        <v>17</v>
      </c>
      <c r="D67" s="16"/>
      <c r="E67" s="15"/>
      <c r="F67" s="15"/>
      <c r="G67" s="17"/>
      <c r="H67" s="27"/>
      <c r="I67" s="24"/>
      <c r="J67" s="13">
        <f t="shared" si="2"/>
      </c>
      <c r="K67" s="21"/>
      <c r="L67" s="26">
        <f t="shared" si="0"/>
        <v>0</v>
      </c>
      <c r="M67" s="1">
        <f t="shared" si="1"/>
      </c>
    </row>
    <row r="68" spans="1:13" ht="12.75">
      <c r="A68" s="4"/>
      <c r="B68" s="22"/>
      <c r="C68" s="29" t="s">
        <v>26</v>
      </c>
      <c r="D68" s="16" t="s">
        <v>98</v>
      </c>
      <c r="E68" s="15"/>
      <c r="F68" s="15"/>
      <c r="G68" s="17"/>
      <c r="H68" s="40" t="s">
        <v>18</v>
      </c>
      <c r="I68" s="24">
        <v>405</v>
      </c>
      <c r="J68" s="13">
        <f t="shared" si="2"/>
      </c>
      <c r="K68" s="25"/>
      <c r="L68" s="26">
        <f t="shared" si="0"/>
        <v>0</v>
      </c>
      <c r="M68" s="1">
        <f t="shared" si="1"/>
      </c>
    </row>
    <row r="69" spans="1:13" ht="12.75">
      <c r="A69" s="4"/>
      <c r="B69" s="22"/>
      <c r="C69" s="15"/>
      <c r="D69" s="16" t="s">
        <v>19</v>
      </c>
      <c r="E69" s="15"/>
      <c r="F69" s="15"/>
      <c r="G69" s="17"/>
      <c r="H69" s="27"/>
      <c r="I69" s="24"/>
      <c r="J69" s="13">
        <f t="shared" si="2"/>
      </c>
      <c r="K69" s="21"/>
      <c r="L69" s="26">
        <f t="shared" si="0"/>
        <v>0</v>
      </c>
      <c r="M69" s="1">
        <f t="shared" si="1"/>
      </c>
    </row>
    <row r="70" spans="1:13" ht="12.75">
      <c r="A70" s="4"/>
      <c r="B70" s="22"/>
      <c r="C70" s="29" t="s">
        <v>26</v>
      </c>
      <c r="D70" s="16" t="s">
        <v>71</v>
      </c>
      <c r="E70" s="15"/>
      <c r="F70" s="15"/>
      <c r="G70" s="17"/>
      <c r="H70" s="18" t="s">
        <v>9</v>
      </c>
      <c r="I70" s="24">
        <v>245</v>
      </c>
      <c r="J70" s="13">
        <f t="shared" si="2"/>
      </c>
      <c r="K70" s="25"/>
      <c r="L70" s="26">
        <f t="shared" si="0"/>
        <v>0</v>
      </c>
      <c r="M70" s="1">
        <f t="shared" si="1"/>
      </c>
    </row>
    <row r="71" spans="1:13" ht="12.75">
      <c r="A71" s="4"/>
      <c r="B71" s="22"/>
      <c r="C71" s="29" t="s">
        <v>26</v>
      </c>
      <c r="D71" s="16" t="s">
        <v>110</v>
      </c>
      <c r="E71" s="15"/>
      <c r="F71" s="15"/>
      <c r="G71" s="17"/>
      <c r="H71" s="18" t="s">
        <v>9</v>
      </c>
      <c r="I71" s="24">
        <v>270</v>
      </c>
      <c r="J71" s="13">
        <f t="shared" si="2"/>
      </c>
      <c r="K71" s="25"/>
      <c r="L71" s="26">
        <f t="shared" si="0"/>
        <v>0</v>
      </c>
      <c r="M71" s="1">
        <f t="shared" si="1"/>
      </c>
    </row>
    <row r="72" spans="1:13" ht="12.75">
      <c r="A72" s="4"/>
      <c r="B72" s="22"/>
      <c r="C72" s="29" t="s">
        <v>26</v>
      </c>
      <c r="D72" s="16" t="s">
        <v>73</v>
      </c>
      <c r="E72" s="15"/>
      <c r="F72" s="15"/>
      <c r="G72" s="17"/>
      <c r="H72" s="18" t="s">
        <v>9</v>
      </c>
      <c r="I72" s="24">
        <v>670</v>
      </c>
      <c r="J72" s="13">
        <f t="shared" si="2"/>
      </c>
      <c r="K72" s="25"/>
      <c r="L72" s="26">
        <f t="shared" si="0"/>
        <v>0</v>
      </c>
      <c r="M72" s="1">
        <f t="shared" si="1"/>
      </c>
    </row>
    <row r="73" spans="1:13" ht="12.75">
      <c r="A73" s="4"/>
      <c r="B73" s="22"/>
      <c r="C73" s="29" t="s">
        <v>26</v>
      </c>
      <c r="D73" s="16" t="s">
        <v>72</v>
      </c>
      <c r="E73" s="15"/>
      <c r="F73" s="15"/>
      <c r="G73" s="17"/>
      <c r="H73" s="18" t="s">
        <v>9</v>
      </c>
      <c r="I73" s="24">
        <v>135</v>
      </c>
      <c r="J73" s="13">
        <f t="shared" si="2"/>
      </c>
      <c r="K73" s="25"/>
      <c r="L73" s="26">
        <f aca="true" t="shared" si="3" ref="L73:L79">+IF(K73="*",ROUND(J73*$L$7,0),)</f>
        <v>0</v>
      </c>
      <c r="M73" s="1">
        <f t="shared" si="1"/>
      </c>
    </row>
    <row r="74" spans="1:13" ht="12.75">
      <c r="A74" s="4"/>
      <c r="B74" s="15" t="s">
        <v>78</v>
      </c>
      <c r="C74" s="16" t="s">
        <v>74</v>
      </c>
      <c r="D74" s="16"/>
      <c r="E74" s="15"/>
      <c r="F74" s="15"/>
      <c r="G74" s="17"/>
      <c r="H74" s="18" t="s">
        <v>88</v>
      </c>
      <c r="I74" s="24"/>
      <c r="J74" s="13">
        <f>+IF(G74="","",ROUND(G74*I74,0))</f>
      </c>
      <c r="K74" s="21"/>
      <c r="L74" s="26">
        <f t="shared" si="3"/>
        <v>0</v>
      </c>
      <c r="M74" s="1">
        <f t="shared" si="1"/>
      </c>
    </row>
    <row r="75" spans="1:13" ht="12.75">
      <c r="A75" s="4"/>
      <c r="B75" s="22"/>
      <c r="C75" s="15"/>
      <c r="D75" s="16" t="s">
        <v>123</v>
      </c>
      <c r="E75" s="15"/>
      <c r="F75" s="15"/>
      <c r="G75" s="17"/>
      <c r="H75" s="27"/>
      <c r="I75" s="24"/>
      <c r="J75" s="13">
        <f>+IF(G75="","",ROUND(G75*I75,0))</f>
      </c>
      <c r="K75" s="21"/>
      <c r="L75" s="26">
        <f t="shared" si="3"/>
        <v>0</v>
      </c>
      <c r="M75" s="1">
        <f aca="true" t="shared" si="4" ref="M75:M89">+IF(K75="*",J75,"")</f>
      </c>
    </row>
    <row r="76" spans="1:13" ht="12.75">
      <c r="A76" s="4"/>
      <c r="B76" s="15" t="s">
        <v>79</v>
      </c>
      <c r="C76" s="16" t="s">
        <v>75</v>
      </c>
      <c r="D76" s="16"/>
      <c r="E76" s="15"/>
      <c r="F76" s="15"/>
      <c r="G76" s="17"/>
      <c r="H76" s="18" t="s">
        <v>88</v>
      </c>
      <c r="I76" s="24"/>
      <c r="J76" s="13">
        <f>+IF(G76="","",G76)</f>
      </c>
      <c r="K76" s="25"/>
      <c r="L76" s="26">
        <f t="shared" si="3"/>
        <v>0</v>
      </c>
      <c r="M76" s="1">
        <f t="shared" si="4"/>
      </c>
    </row>
    <row r="77" spans="1:13" ht="12.75">
      <c r="A77" s="4"/>
      <c r="B77" s="22"/>
      <c r="C77" s="15"/>
      <c r="D77" s="16" t="s">
        <v>124</v>
      </c>
      <c r="E77" s="15"/>
      <c r="F77" s="15"/>
      <c r="G77" s="17"/>
      <c r="H77" s="27"/>
      <c r="I77" s="24"/>
      <c r="J77" s="13">
        <f>+IF(G77="","",ROUND(G77*I77,0))</f>
      </c>
      <c r="K77" s="21"/>
      <c r="L77" s="26">
        <f t="shared" si="3"/>
        <v>0</v>
      </c>
      <c r="M77" s="1">
        <f t="shared" si="4"/>
      </c>
    </row>
    <row r="78" spans="1:13" ht="12.75">
      <c r="A78" s="4"/>
      <c r="B78" s="15" t="s">
        <v>80</v>
      </c>
      <c r="C78" s="16" t="s">
        <v>76</v>
      </c>
      <c r="D78" s="16"/>
      <c r="E78" s="15"/>
      <c r="F78" s="15"/>
      <c r="G78" s="17"/>
      <c r="H78" s="18" t="s">
        <v>82</v>
      </c>
      <c r="I78" s="24">
        <v>90</v>
      </c>
      <c r="J78" s="13">
        <f>+IF(G78="","",ROUND(G78*I78,0))</f>
      </c>
      <c r="K78" s="25"/>
      <c r="L78" s="26">
        <f t="shared" si="3"/>
        <v>0</v>
      </c>
      <c r="M78" s="1">
        <f t="shared" si="4"/>
      </c>
    </row>
    <row r="79" spans="1:13" ht="12.75">
      <c r="A79" s="4"/>
      <c r="B79" s="22"/>
      <c r="C79" s="15"/>
      <c r="D79" s="15"/>
      <c r="E79" s="15"/>
      <c r="F79" s="15"/>
      <c r="G79" s="17"/>
      <c r="H79" s="27"/>
      <c r="I79" s="24"/>
      <c r="J79" s="13">
        <f>+IF(G79="","",ROUND(G79*I79,0))</f>
      </c>
      <c r="K79" s="21"/>
      <c r="L79" s="26">
        <f t="shared" si="3"/>
        <v>0</v>
      </c>
      <c r="M79" s="1">
        <f t="shared" si="4"/>
      </c>
    </row>
    <row r="80" spans="1:13" ht="12.75">
      <c r="A80" s="4"/>
      <c r="B80" s="15" t="s">
        <v>81</v>
      </c>
      <c r="C80" s="16" t="s">
        <v>77</v>
      </c>
      <c r="D80" s="16"/>
      <c r="E80" s="15"/>
      <c r="F80" s="15"/>
      <c r="G80" s="17"/>
      <c r="H80" s="27"/>
      <c r="I80" s="24"/>
      <c r="J80" s="13"/>
      <c r="K80" s="41"/>
      <c r="L80" s="26"/>
      <c r="M80" s="1">
        <f t="shared" si="4"/>
      </c>
    </row>
    <row r="81" spans="1:13" ht="12.75">
      <c r="A81" s="4"/>
      <c r="B81" s="22"/>
      <c r="C81" s="42"/>
      <c r="D81" s="42"/>
      <c r="E81" s="42"/>
      <c r="F81" s="15"/>
      <c r="G81" s="17"/>
      <c r="H81" s="27" t="s">
        <v>88</v>
      </c>
      <c r="I81" s="24"/>
      <c r="J81" s="13">
        <f>+IF(G81="","",G81)</f>
      </c>
      <c r="K81" s="41"/>
      <c r="L81" s="26">
        <f aca="true" t="shared" si="5" ref="L81:L89">+IF(K81="*",ROUND(J81*$L$7,0),)</f>
        <v>0</v>
      </c>
      <c r="M81" s="1">
        <f t="shared" si="4"/>
      </c>
    </row>
    <row r="82" spans="1:13" ht="12.75">
      <c r="A82" s="4"/>
      <c r="B82" s="22"/>
      <c r="C82" s="42"/>
      <c r="D82" s="42" t="s">
        <v>129</v>
      </c>
      <c r="E82" s="42"/>
      <c r="F82" s="15"/>
      <c r="G82" s="17"/>
      <c r="H82" s="27" t="s">
        <v>84</v>
      </c>
      <c r="I82" s="24">
        <v>23</v>
      </c>
      <c r="J82" s="13">
        <f>+IF(G82="","",ROUND(G82*I82,0))</f>
      </c>
      <c r="K82" s="41"/>
      <c r="L82" s="26">
        <f t="shared" si="5"/>
        <v>0</v>
      </c>
      <c r="M82" s="1">
        <f>+IF(K82="*",J82,"")</f>
      </c>
    </row>
    <row r="83" spans="1:13" ht="12.75">
      <c r="A83" s="4"/>
      <c r="B83" s="22"/>
      <c r="C83" s="42"/>
      <c r="D83" s="42" t="s">
        <v>126</v>
      </c>
      <c r="E83" s="42"/>
      <c r="F83" s="15"/>
      <c r="G83" s="17"/>
      <c r="H83" s="27" t="s">
        <v>88</v>
      </c>
      <c r="I83" s="24">
        <v>2000</v>
      </c>
      <c r="J83" s="13">
        <f>+IF(G83="","",G83)</f>
      </c>
      <c r="K83" s="41"/>
      <c r="L83" s="26">
        <f t="shared" si="5"/>
        <v>0</v>
      </c>
      <c r="M83" s="1">
        <f t="shared" si="4"/>
      </c>
    </row>
    <row r="84" spans="1:13" ht="12.75">
      <c r="A84" s="4"/>
      <c r="B84" s="22"/>
      <c r="C84" s="42"/>
      <c r="D84" s="42" t="s">
        <v>128</v>
      </c>
      <c r="E84" s="42"/>
      <c r="F84" s="15"/>
      <c r="G84" s="17"/>
      <c r="H84" s="27" t="s">
        <v>88</v>
      </c>
      <c r="I84" s="24">
        <v>2500</v>
      </c>
      <c r="J84" s="13">
        <f>+IF(G84="","",G84)</f>
      </c>
      <c r="K84" s="41"/>
      <c r="L84" s="26">
        <f t="shared" si="5"/>
        <v>0</v>
      </c>
      <c r="M84" s="1">
        <f>+IF(K84="*",J84,"")</f>
      </c>
    </row>
    <row r="85" spans="1:13" ht="12.75">
      <c r="A85" s="4"/>
      <c r="B85" s="22"/>
      <c r="C85" s="42"/>
      <c r="D85" s="42" t="s">
        <v>128</v>
      </c>
      <c r="E85" s="42"/>
      <c r="F85" s="15"/>
      <c r="G85" s="17"/>
      <c r="H85" s="27" t="s">
        <v>88</v>
      </c>
      <c r="I85" s="24">
        <v>3000</v>
      </c>
      <c r="J85" s="13">
        <f>+IF(G85="","",G85)</f>
      </c>
      <c r="K85" s="41"/>
      <c r="L85" s="26">
        <f t="shared" si="5"/>
        <v>0</v>
      </c>
      <c r="M85" s="1">
        <f t="shared" si="4"/>
      </c>
    </row>
    <row r="86" spans="1:13" ht="12.75">
      <c r="A86" s="4"/>
      <c r="B86" s="22"/>
      <c r="C86" s="42"/>
      <c r="D86" s="42" t="s">
        <v>127</v>
      </c>
      <c r="E86" s="42"/>
      <c r="F86" s="15"/>
      <c r="G86" s="17"/>
      <c r="H86" s="27" t="s">
        <v>88</v>
      </c>
      <c r="I86" s="24">
        <v>8000</v>
      </c>
      <c r="J86" s="13"/>
      <c r="K86" s="41"/>
      <c r="L86" s="26">
        <f t="shared" si="5"/>
        <v>0</v>
      </c>
      <c r="M86" s="1">
        <f t="shared" si="4"/>
      </c>
    </row>
    <row r="87" spans="1:13" ht="12.75">
      <c r="A87" s="4"/>
      <c r="B87" s="22"/>
      <c r="C87" s="15"/>
      <c r="D87" s="15"/>
      <c r="E87" s="15"/>
      <c r="F87" s="15"/>
      <c r="G87" s="17"/>
      <c r="H87" s="27"/>
      <c r="I87" s="24"/>
      <c r="J87" s="13"/>
      <c r="K87" s="41"/>
      <c r="L87" s="26">
        <f t="shared" si="5"/>
        <v>0</v>
      </c>
      <c r="M87" s="1">
        <f t="shared" si="4"/>
      </c>
    </row>
    <row r="88" spans="1:13" ht="12.75">
      <c r="A88" s="4"/>
      <c r="B88" s="22"/>
      <c r="C88" s="15"/>
      <c r="D88" s="15"/>
      <c r="E88" s="15"/>
      <c r="F88" s="15"/>
      <c r="G88" s="17"/>
      <c r="H88" s="27"/>
      <c r="I88" s="24"/>
      <c r="J88" s="13">
        <f>+IF(G88="","",G88)</f>
      </c>
      <c r="K88" s="41"/>
      <c r="L88" s="26">
        <f t="shared" si="5"/>
        <v>0</v>
      </c>
      <c r="M88" s="1">
        <f t="shared" si="4"/>
      </c>
    </row>
    <row r="89" spans="1:13" ht="12.75">
      <c r="A89" s="4"/>
      <c r="B89" s="81" t="s">
        <v>125</v>
      </c>
      <c r="C89" s="93"/>
      <c r="D89" s="93"/>
      <c r="E89" s="93"/>
      <c r="F89" s="94"/>
      <c r="G89" s="17"/>
      <c r="H89" s="27"/>
      <c r="I89" s="24"/>
      <c r="J89" s="13">
        <f>+IF(G89="","",G89)</f>
      </c>
      <c r="K89" s="41"/>
      <c r="L89" s="26">
        <f t="shared" si="5"/>
        <v>0</v>
      </c>
      <c r="M89" s="1">
        <f t="shared" si="4"/>
      </c>
    </row>
    <row r="90" spans="1:11" ht="12.75">
      <c r="A90" s="4"/>
      <c r="B90" s="95"/>
      <c r="C90" s="93"/>
      <c r="D90" s="93"/>
      <c r="E90" s="93"/>
      <c r="F90" s="94"/>
      <c r="G90" s="17"/>
      <c r="H90" s="27"/>
      <c r="I90" s="28"/>
      <c r="J90" s="13"/>
      <c r="K90" s="43"/>
    </row>
    <row r="91" spans="1:11" ht="12.75" customHeight="1">
      <c r="A91" s="4"/>
      <c r="B91" s="95"/>
      <c r="C91" s="93"/>
      <c r="D91" s="93"/>
      <c r="E91" s="93"/>
      <c r="F91" s="94"/>
      <c r="G91" s="17"/>
      <c r="H91" s="27"/>
      <c r="I91" s="28"/>
      <c r="J91" s="13">
        <f>+IF(G91="","",ROUND(G91*I91,0))</f>
      </c>
      <c r="K91" s="43"/>
    </row>
    <row r="92" spans="1:11" ht="12.75">
      <c r="A92" s="4"/>
      <c r="B92" s="95"/>
      <c r="C92" s="93"/>
      <c r="D92" s="93"/>
      <c r="E92" s="93"/>
      <c r="F92" s="94"/>
      <c r="G92" s="17"/>
      <c r="H92" s="27"/>
      <c r="I92" s="28"/>
      <c r="J92" s="13">
        <f>+IF(G92="","",ROUND(G92*I92,0))</f>
      </c>
      <c r="K92" s="43"/>
    </row>
    <row r="93" spans="1:11" ht="12.75">
      <c r="A93" s="4"/>
      <c r="B93" s="95"/>
      <c r="C93" s="93"/>
      <c r="D93" s="93"/>
      <c r="E93" s="93"/>
      <c r="F93" s="94"/>
      <c r="G93" s="17"/>
      <c r="H93" s="27"/>
      <c r="I93" s="28"/>
      <c r="J93" s="13">
        <f>+IF(G93="","",ROUND(G93*I93,0))</f>
      </c>
      <c r="K93" s="43"/>
    </row>
    <row r="94" spans="1:13" ht="12.75">
      <c r="A94" s="4"/>
      <c r="B94" s="22"/>
      <c r="C94" s="44"/>
      <c r="D94" s="44"/>
      <c r="E94" s="15"/>
      <c r="F94" s="15"/>
      <c r="G94" s="17"/>
      <c r="H94" s="27"/>
      <c r="I94" s="28"/>
      <c r="J94" s="13">
        <f>-L94</f>
        <v>0</v>
      </c>
      <c r="K94" s="43"/>
      <c r="L94" s="26">
        <f>SUM(L10:L87)</f>
        <v>0</v>
      </c>
      <c r="M94" s="1">
        <f>SUM(M10:M93)</f>
        <v>0</v>
      </c>
    </row>
    <row r="95" spans="1:11" ht="12.75">
      <c r="A95" s="4"/>
      <c r="B95" s="35"/>
      <c r="C95" s="35"/>
      <c r="D95" s="35"/>
      <c r="E95" s="35"/>
      <c r="F95" s="35"/>
      <c r="G95" s="36"/>
      <c r="H95" s="45"/>
      <c r="I95" s="46"/>
      <c r="J95" s="38">
        <f>+IF(G95="","",ROUND(G95*I95,0))</f>
      </c>
      <c r="K95" s="47"/>
    </row>
    <row r="96" spans="1:11" ht="12.75">
      <c r="A96" s="4"/>
      <c r="B96" s="48" t="s">
        <v>20</v>
      </c>
      <c r="G96" s="49"/>
      <c r="H96" s="11"/>
      <c r="I96" s="50"/>
      <c r="J96" s="50">
        <f>SUM(J9:J89)+J94</f>
        <v>0</v>
      </c>
      <c r="K96" s="51" t="s">
        <v>99</v>
      </c>
    </row>
    <row r="97" spans="1:11" ht="12.75">
      <c r="A97" s="4"/>
      <c r="B97" s="9"/>
      <c r="G97" s="49"/>
      <c r="H97" s="52"/>
      <c r="I97" s="50"/>
      <c r="J97" s="53"/>
      <c r="K97" s="54"/>
    </row>
    <row r="98" spans="1:11" ht="12.75">
      <c r="A98" s="4"/>
      <c r="B98" s="22"/>
      <c r="C98" s="48" t="s">
        <v>21</v>
      </c>
      <c r="E98" s="55">
        <f>+ROUND(SUM(J9:J89),0)-M94</f>
        <v>0</v>
      </c>
      <c r="F98" s="56" t="s">
        <v>94</v>
      </c>
      <c r="G98" s="91">
        <f>+IF(E98="","",ROUND(E98*0.06,0))</f>
        <v>0</v>
      </c>
      <c r="H98" s="91"/>
      <c r="I98" s="50"/>
      <c r="J98" s="89">
        <f>+G98+G99</f>
        <v>0</v>
      </c>
      <c r="K98" s="90" t="s">
        <v>99</v>
      </c>
    </row>
    <row r="99" spans="1:12" ht="12.75">
      <c r="A99" s="4"/>
      <c r="B99" s="22"/>
      <c r="C99" s="48" t="s">
        <v>111</v>
      </c>
      <c r="E99" s="55">
        <v>0</v>
      </c>
      <c r="F99" s="56" t="s">
        <v>94</v>
      </c>
      <c r="G99" s="91">
        <f>+IF(E99="","",ROUND(E99*0.21,0))</f>
        <v>0</v>
      </c>
      <c r="H99" s="91"/>
      <c r="I99" s="50"/>
      <c r="J99" s="89"/>
      <c r="K99" s="90"/>
      <c r="L99" s="57"/>
    </row>
    <row r="100" spans="1:11" ht="12.75">
      <c r="A100" s="4"/>
      <c r="B100" s="9"/>
      <c r="H100" s="11"/>
      <c r="I100" s="50"/>
      <c r="J100" s="53"/>
      <c r="K100" s="54"/>
    </row>
    <row r="101" spans="1:11" ht="12.75">
      <c r="A101" s="4"/>
      <c r="B101" s="58" t="s">
        <v>22</v>
      </c>
      <c r="C101" s="59"/>
      <c r="D101" s="59"/>
      <c r="E101" s="59"/>
      <c r="F101" s="59"/>
      <c r="G101" s="60"/>
      <c r="H101" s="61"/>
      <c r="I101" s="62"/>
      <c r="J101" s="63">
        <f>SUM(J96:J100)</f>
        <v>0</v>
      </c>
      <c r="K101" s="64" t="s">
        <v>99</v>
      </c>
    </row>
    <row r="102" ht="12.75">
      <c r="A102" s="9"/>
    </row>
    <row r="103" spans="1:10" ht="12.75">
      <c r="A103" s="9"/>
      <c r="B103" s="65" t="s">
        <v>97</v>
      </c>
      <c r="C103" s="66"/>
      <c r="D103" s="66"/>
      <c r="E103" s="67"/>
      <c r="F103" s="67"/>
      <c r="G103" s="67"/>
      <c r="H103" s="2"/>
      <c r="I103" s="83"/>
      <c r="J103" s="84"/>
    </row>
    <row r="104" spans="1:9" ht="12.75">
      <c r="A104" s="9"/>
      <c r="F104" s="2"/>
      <c r="G104" s="2"/>
      <c r="I104" s="48"/>
    </row>
    <row r="105" spans="1:7" ht="12.75">
      <c r="A105" s="9"/>
      <c r="B105" s="48" t="s">
        <v>112</v>
      </c>
      <c r="G105" s="1" t="s">
        <v>113</v>
      </c>
    </row>
    <row r="106" spans="1:7" ht="12.75">
      <c r="A106" s="9"/>
      <c r="B106" s="48"/>
      <c r="F106" s="48"/>
      <c r="G106" s="48"/>
    </row>
    <row r="107" spans="6:7" ht="12.75">
      <c r="F107" s="48"/>
      <c r="G107" s="48"/>
    </row>
    <row r="109" spans="2:11" ht="15">
      <c r="B109" s="76" t="s">
        <v>114</v>
      </c>
      <c r="C109" s="76"/>
      <c r="D109" s="76"/>
      <c r="E109" s="76"/>
      <c r="F109" s="76"/>
      <c r="G109" s="76"/>
      <c r="H109" s="76"/>
      <c r="I109" s="76"/>
      <c r="J109" s="76"/>
      <c r="K109" s="76"/>
    </row>
    <row r="110" spans="2:11" ht="12.75">
      <c r="B110" s="77" t="s">
        <v>115</v>
      </c>
      <c r="C110" s="77"/>
      <c r="D110" s="77"/>
      <c r="E110" s="77"/>
      <c r="F110" s="77"/>
      <c r="G110" s="77"/>
      <c r="H110" s="77"/>
      <c r="I110" s="77"/>
      <c r="J110" s="77"/>
      <c r="K110" s="77"/>
    </row>
    <row r="112" spans="2:3" ht="12.75">
      <c r="B112" s="68"/>
      <c r="C112" s="68" t="s">
        <v>26</v>
      </c>
    </row>
    <row r="113" spans="2:3" ht="12.75">
      <c r="B113" s="68"/>
      <c r="C113" s="68" t="s">
        <v>26</v>
      </c>
    </row>
    <row r="114" spans="2:3" ht="12.75">
      <c r="B114" s="68"/>
      <c r="C114" s="68" t="s">
        <v>26</v>
      </c>
    </row>
    <row r="115" ht="12.75">
      <c r="E115" s="9"/>
    </row>
    <row r="124" spans="2:11" ht="15">
      <c r="B124" s="76" t="s">
        <v>116</v>
      </c>
      <c r="C124" s="76"/>
      <c r="D124" s="76"/>
      <c r="E124" s="76"/>
      <c r="F124" s="76"/>
      <c r="G124" s="76"/>
      <c r="H124" s="76"/>
      <c r="I124" s="76"/>
      <c r="J124" s="76"/>
      <c r="K124" s="76"/>
    </row>
    <row r="125" spans="2:11" ht="12.75">
      <c r="B125" s="77" t="s">
        <v>117</v>
      </c>
      <c r="C125" s="77"/>
      <c r="D125" s="77"/>
      <c r="E125" s="77"/>
      <c r="F125" s="77"/>
      <c r="G125" s="77"/>
      <c r="H125" s="77"/>
      <c r="I125" s="77"/>
      <c r="J125" s="77"/>
      <c r="K125" s="77"/>
    </row>
  </sheetData>
  <sheetProtection/>
  <mergeCells count="16">
    <mergeCell ref="B7:F7"/>
    <mergeCell ref="J98:J99"/>
    <mergeCell ref="K98:K99"/>
    <mergeCell ref="G98:H98"/>
    <mergeCell ref="G99:H99"/>
    <mergeCell ref="B5:K5"/>
    <mergeCell ref="B109:K109"/>
    <mergeCell ref="B110:K110"/>
    <mergeCell ref="B124:K124"/>
    <mergeCell ref="B125:K125"/>
    <mergeCell ref="B2:K2"/>
    <mergeCell ref="B1:K1"/>
    <mergeCell ref="B89:F93"/>
    <mergeCell ref="B4:K4"/>
    <mergeCell ref="I103:J103"/>
    <mergeCell ref="G7:H7"/>
  </mergeCells>
  <printOptions/>
  <pageMargins left="0.25" right="0.33" top="0.5" bottom="0.47" header="0.5" footer="0.5"/>
  <pageSetup horizontalDpi="300" verticalDpi="300" orientation="portrait" paperSize="9" r:id="rId4"/>
  <rowBreaks count="3" manualBreakCount="3">
    <brk id="50" max="10" man="1"/>
    <brk id="105" max="10" man="1"/>
    <brk id="121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2006-02-22T14:37:53Z</cp:lastPrinted>
  <dcterms:created xsi:type="dcterms:W3CDTF">2011-08-14T13:00:44Z</dcterms:created>
  <dcterms:modified xsi:type="dcterms:W3CDTF">2014-02-27T16:05:18Z</dcterms:modified>
  <cp:category/>
  <cp:version/>
  <cp:contentType/>
  <cp:contentStatus/>
</cp:coreProperties>
</file>